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vod\PRENOS\Polách\Mosravská Nová Ves\rozpočet\"/>
    </mc:Choice>
  </mc:AlternateContent>
  <bookViews>
    <workbookView xWindow="0" yWindow="0" windowWidth="0" windowHeight="0"/>
  </bookViews>
  <sheets>
    <sheet name="Rekapitulace stavby" sheetId="1" r:id="rId1"/>
    <sheet name="316 - oprava nátrží pod 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'316 - oprava nátrží pod v...'!$C$84:$K$228</definedName>
    <definedName name="_xlnm.Print_Area" localSheetId="1">'316 - oprava nátrží pod v...'!$C$4:$J$37,'316 - oprava nátrží pod v...'!$C$43:$J$68,'316 - oprava nátrží pod v...'!$C$74:$K$228</definedName>
    <definedName name="_xlnm.Print_Titles" localSheetId="1">'316 - oprava nátrží pod v...'!$84:$84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221"/>
  <c r="J35"/>
  <c r="J34"/>
  <c i="1" r="AY55"/>
  <c i="2" r="J33"/>
  <c i="1" r="AX55"/>
  <c i="2" r="BI226"/>
  <c r="BH226"/>
  <c r="BG226"/>
  <c r="BF226"/>
  <c r="T226"/>
  <c r="R226"/>
  <c r="P226"/>
  <c r="BI223"/>
  <c r="BH223"/>
  <c r="BG223"/>
  <c r="BF223"/>
  <c r="T223"/>
  <c r="R223"/>
  <c r="P223"/>
  <c r="J66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T197"/>
  <c r="T196"/>
  <c r="R198"/>
  <c r="R197"/>
  <c r="R196"/>
  <c r="P198"/>
  <c r="P197"/>
  <c r="P196"/>
  <c r="BI193"/>
  <c r="BH193"/>
  <c r="BG193"/>
  <c r="BF193"/>
  <c r="T193"/>
  <c r="T192"/>
  <c r="R193"/>
  <c r="R192"/>
  <c r="P193"/>
  <c r="P192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T178"/>
  <c r="R179"/>
  <c r="R178"/>
  <c r="P179"/>
  <c r="P178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F79"/>
  <c r="E77"/>
  <c r="F48"/>
  <c r="E46"/>
  <c r="J22"/>
  <c r="E22"/>
  <c r="J82"/>
  <c r="J21"/>
  <c r="J19"/>
  <c r="E19"/>
  <c r="J81"/>
  <c r="J18"/>
  <c r="J16"/>
  <c r="E16"/>
  <c r="F82"/>
  <c r="J15"/>
  <c r="J13"/>
  <c r="E13"/>
  <c r="F50"/>
  <c r="J12"/>
  <c r="J10"/>
  <c r="J79"/>
  <c i="1" r="L50"/>
  <c r="AM50"/>
  <c r="AM49"/>
  <c r="L49"/>
  <c r="AM47"/>
  <c r="L47"/>
  <c r="L45"/>
  <c r="L44"/>
  <c i="2" r="J217"/>
  <c r="BK143"/>
  <c r="BK184"/>
  <c r="BK112"/>
  <c r="BK160"/>
  <c r="J198"/>
  <c r="BK179"/>
  <c r="J118"/>
  <c r="BK104"/>
  <c r="BK217"/>
  <c r="BK172"/>
  <c r="J100"/>
  <c r="BK136"/>
  <c r="J156"/>
  <c r="J179"/>
  <c r="J104"/>
  <c r="BK126"/>
  <c r="BK108"/>
  <c r="BK187"/>
  <c r="BK96"/>
  <c r="BK164"/>
  <c r="J88"/>
  <c r="J133"/>
  <c r="BK198"/>
  <c r="J126"/>
  <c r="BK133"/>
  <c r="J223"/>
  <c r="BK226"/>
  <c r="J130"/>
  <c r="BK100"/>
  <c r="BK223"/>
  <c r="J96"/>
  <c r="BK156"/>
  <c r="J92"/>
  <c i="1" r="AS54"/>
  <c i="2" r="J210"/>
  <c r="J112"/>
  <c r="J172"/>
  <c r="J213"/>
  <c r="J143"/>
  <c r="J207"/>
  <c r="J184"/>
  <c r="BK88"/>
  <c r="BK210"/>
  <c r="BK207"/>
  <c r="J187"/>
  <c r="BK213"/>
  <c r="J136"/>
  <c r="J203"/>
  <c r="BK118"/>
  <c r="J193"/>
  <c r="BK168"/>
  <c r="BK203"/>
  <c r="BK122"/>
  <c r="J226"/>
  <c r="BK139"/>
  <c r="J149"/>
  <c r="BK130"/>
  <c r="BK193"/>
  <c r="J108"/>
  <c r="J160"/>
  <c r="BK149"/>
  <c r="BK92"/>
  <c r="J122"/>
  <c r="J164"/>
  <c r="J168"/>
  <c r="J139"/>
  <c l="1" r="P87"/>
  <c r="T87"/>
  <c r="P142"/>
  <c r="T142"/>
  <c r="BK183"/>
  <c r="J183"/>
  <c r="J60"/>
  <c r="R183"/>
  <c r="T202"/>
  <c r="P202"/>
  <c r="BK87"/>
  <c r="J87"/>
  <c r="J57"/>
  <c r="R87"/>
  <c r="BK142"/>
  <c r="J142"/>
  <c r="J58"/>
  <c r="R142"/>
  <c r="P183"/>
  <c r="T183"/>
  <c r="BK202"/>
  <c r="J202"/>
  <c r="J65"/>
  <c r="R202"/>
  <c r="R201"/>
  <c r="BK222"/>
  <c r="J222"/>
  <c r="J67"/>
  <c r="P222"/>
  <c r="R222"/>
  <c r="T222"/>
  <c r="BK192"/>
  <c r="J192"/>
  <c r="J61"/>
  <c r="BK178"/>
  <c r="J178"/>
  <c r="J59"/>
  <c r="BK197"/>
  <c r="J197"/>
  <c r="J63"/>
  <c r="J50"/>
  <c r="BE88"/>
  <c r="BE92"/>
  <c r="BE96"/>
  <c r="BE100"/>
  <c r="BE104"/>
  <c r="BE210"/>
  <c r="F81"/>
  <c r="BE112"/>
  <c r="BE126"/>
  <c r="BE130"/>
  <c r="BE136"/>
  <c r="BE139"/>
  <c r="BE207"/>
  <c r="BE226"/>
  <c r="J51"/>
  <c r="BE118"/>
  <c r="BE133"/>
  <c r="BE149"/>
  <c r="BE160"/>
  <c r="BE164"/>
  <c r="BE168"/>
  <c r="BE172"/>
  <c r="BE179"/>
  <c r="BE184"/>
  <c r="BE187"/>
  <c r="BE198"/>
  <c r="BE203"/>
  <c r="J48"/>
  <c r="F51"/>
  <c r="BE108"/>
  <c r="BE122"/>
  <c r="BE143"/>
  <c r="BE156"/>
  <c r="BE193"/>
  <c r="BE213"/>
  <c r="BE217"/>
  <c r="BE223"/>
  <c r="F32"/>
  <c i="1" r="BA55"/>
  <c r="BA54"/>
  <c r="W30"/>
  <c i="2" r="F35"/>
  <c i="1" r="BD55"/>
  <c r="BD54"/>
  <c r="W33"/>
  <c i="2" r="F33"/>
  <c i="1" r="BB55"/>
  <c r="BB54"/>
  <c r="W31"/>
  <c i="2" r="J32"/>
  <c i="1" r="AW55"/>
  <c i="2" r="F34"/>
  <c i="1" r="BC55"/>
  <c r="BC54"/>
  <c r="W32"/>
  <c i="2" l="1" r="T201"/>
  <c r="P201"/>
  <c r="T86"/>
  <c r="T85"/>
  <c r="R86"/>
  <c r="R85"/>
  <c r="P86"/>
  <c r="P85"/>
  <c i="1" r="AU55"/>
  <c i="2" r="BK201"/>
  <c r="J201"/>
  <c r="J64"/>
  <c r="BK86"/>
  <c r="J86"/>
  <c r="J56"/>
  <c r="BK196"/>
  <c r="J196"/>
  <c r="J62"/>
  <c i="1" r="AX54"/>
  <c r="AW54"/>
  <c r="AK30"/>
  <c r="AY54"/>
  <c i="2" r="F31"/>
  <c i="1" r="AZ55"/>
  <c r="AZ54"/>
  <c r="AV54"/>
  <c r="AK29"/>
  <c i="2" r="J31"/>
  <c i="1" r="AV55"/>
  <c r="AT55"/>
  <c r="AU54"/>
  <c i="2" l="1" r="BK85"/>
  <c r="J85"/>
  <c r="J28"/>
  <c i="1" r="AG55"/>
  <c r="AG54"/>
  <c r="AK26"/>
  <c r="AK35"/>
  <c r="AT54"/>
  <c r="AN54"/>
  <c r="W29"/>
  <c i="2" l="1" r="J37"/>
  <c r="J55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<sst xmlns="http://schemas.openxmlformats.org/spreadsheetml/2006/main">
  <si>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</si>
  <si>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</si>
  <si>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</si>
  <si>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</si>
  <si>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</si>
  <si>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{ed123e08-bf64-47ba-8f71-7912bf50a0b9}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</si>
  <si>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</si>
  <si>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</si>
  <si>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</si>
  <si>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</si>
  <si>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</si>
  <si>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</si>
  <si>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</si>
  <si>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</si>
  <si>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</si>
  <si>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</si>
  <si>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</si>
  <si>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nátrží pod výtokem ze stavidla Moravská Nová Ves</t>
  </si>
  <si>
    <t>KSO:</t>
  </si>
  <si>
    <t/>
  </si>
  <si>
    <t>CC-CZ:</t>
  </si>
  <si>
    <t>Místo:</t>
  </si>
  <si>
    <t>Moravská Nová Ves</t>
  </si>
  <si>
    <t>Datum:</t>
  </si>
  <si>
    <t>4. 12. 2024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</si>
  <si>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</si>
  <si>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</si>
  <si>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</si>
  <si>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</si>
  <si>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</si>
  <si>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</si>
  <si>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</si>
  <si>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</si>
  <si>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</si>
  <si>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</si>
  <si>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</si>
  <si>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</si>
  <si>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</si>
  <si>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</si>
  <si>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</si>
  <si>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</si>
  <si>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</si>
  <si>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</si>
  <si>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</si>
  <si>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</si>
  <si>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</si>
  <si>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</si>
  <si>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</si>
  <si>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</si>
  <si>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</si>
  <si>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</si>
  <si>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</si>
  <si>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</si>
  <si>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</si>
  <si>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</si>
  <si>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</si>
  <si>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</si>
  <si>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</si>
  <si>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</si>
  <si>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</si>
  <si>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</si>
  <si>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</si>
  <si>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</si>
  <si>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</si>
  <si>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</si>
  <si>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</si>
  <si>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</si>
  <si>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</si>
  <si>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</si>
  <si>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</si>
  <si>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</si>
  <si>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</si>
  <si>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</si>
  <si>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</si>
  <si>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</si>
  <si>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</si>
  <si>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</si>
  <si>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</si>
  <si>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</si>
  <si>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</si>
  <si>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</si>
  <si>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</si>
  <si>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</si>
  <si>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</si>
  <si>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</si>
  <si>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</si>
  <si>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</si>
  <si>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997 - Doprava suti a vybouraných hmot</t>
  </si>
  <si>
    <t xml:space="preserve">    998 - Přesun hmot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</si>
  <si>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</si>
  <si>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</si>
  <si>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</si>
  <si>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</si>
  <si>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</si>
  <si>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</si>
  <si>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</si>
  <si>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</si>
  <si>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</si>
  <si>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</si>
  <si>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</si>
  <si>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</si>
  <si>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</si>
  <si>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</si>
  <si>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</si>
  <si>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</si>
  <si>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</si>
  <si>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</si>
  <si>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</si>
  <si>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</si>
  <si>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</si>
  <si>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</si>
  <si>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</si>
  <si>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13</t>
  </si>
  <si>
    <t>K</t>
  </si>
  <si>
    <t>114203101</t>
  </si>
  <si>
    <t>Rozebrání dlažeb z lomového kamene nebo betonových tvárnic na sucho</t>
  </si>
  <si>
    <t>m3</t>
  </si>
  <si>
    <t>CS ÚRS 2024 02</t>
  </si>
  <si>
    <t>4</t>
  </si>
  <si>
    <t>-1678341048</t>
  </si>
  <si>
    <t>PP</t>
  </si>
  <si>
    <t>Rozebrání dlažeb nebo záhozů s naložením na dopravní prostředek dlažeb z lomového kamene nebo betonových tvárnic na sucho nebo se spárami vyplněnými pískem nebo drnem</t>
  </si>
  <si>
    <t>Online PSC</t>
  </si>
  <si>
    <t>https://podminky.urs.cz/item/CS_URS_2024_02/114203101</t>
  </si>
  <si>
    <t>VV</t>
  </si>
  <si>
    <t>"levý břeh" (3,230*(((20,310+17,745)/2))+3,230*17,545)*0,3</t>
  </si>
  <si>
    <t>7</t>
  </si>
  <si>
    <t>114253301</t>
  </si>
  <si>
    <t>Třídění lomového kamene nebo betonových tvárnic podle druhu, velikosti nebo tvaru - strojně</t>
  </si>
  <si>
    <t>305440377</t>
  </si>
  <si>
    <t>Třídění lomového kamene nebo betonových tvárnic strojně získaných při rozebrání dlažeb, záhozů, rovnanin a soustřeďovacích staveb podle druhu, velikosti nebo tvaru</t>
  </si>
  <si>
    <t>https://podminky.urs.cz/item/CS_URS_2024_02/114253301</t>
  </si>
  <si>
    <t>5</t>
  </si>
  <si>
    <t>114203103</t>
  </si>
  <si>
    <t>Rozebrání dlažeb z lomového kamene nebo betonových tvárnic do cementové malty</t>
  </si>
  <si>
    <t>-443829902</t>
  </si>
  <si>
    <t>Rozebrání dlažeb nebo záhozů s naložením na dopravní prostředek dlažeb z lomového kamene nebo betonových tvárnic do cementové malty se spárami zalitými cementovou maltou</t>
  </si>
  <si>
    <t>https://podminky.urs.cz/item/CS_URS_2024_02/114203103</t>
  </si>
  <si>
    <t>"dlažba kolem kaverny na pravém břehu" 3,450*7*0,45</t>
  </si>
  <si>
    <t>41</t>
  </si>
  <si>
    <t>114203202</t>
  </si>
  <si>
    <t>Očištění lomového kamene nebo betonových tvárnic od malty</t>
  </si>
  <si>
    <t>976143676</t>
  </si>
  <si>
    <t>Očištění lomového kamene nebo betonových tvárnic získaných při rozebrání dlažeb, záhozů, rovnanin a soustřeďovacích staveb od malty</t>
  </si>
  <si>
    <t>https://podminky.urs.cz/item/CS_URS_2024_02/114203202</t>
  </si>
  <si>
    <t>"dlažba kolem kaverny na pravém břehu" 3,450*7*0,3</t>
  </si>
  <si>
    <t>44</t>
  </si>
  <si>
    <t>132251701</t>
  </si>
  <si>
    <t>Hloubení rýh š do 800 mm v hornině třídy těžitelnosti I skupiny 3 objem do 20 m3 pro LTM</t>
  </si>
  <si>
    <t>-1468543995</t>
  </si>
  <si>
    <t>Hloubení rýh šířky do 800 mm pro lesnicko-technické meliorace strojně zapažených i nezapažených, s urovnáním dna do předepsaného profilu a spádu v hornině třídy těžitelnosti I skupiny 3 do 20 m3</t>
  </si>
  <si>
    <t>https://podminky.urs.cz/item/CS_URS_2024_02/132251701</t>
  </si>
  <si>
    <t>"rýha pro patku na pravém a levém břehu"(17,500+17,745+10,860)*0,5*0,8</t>
  </si>
  <si>
    <t>40</t>
  </si>
  <si>
    <t>167151101</t>
  </si>
  <si>
    <t>Nakládání, skládání a překládání neulehlého výkopku nebo sypaniny strojně nakládání, množství do 100 m3, z horniny třídy těžitelnosti I, skupiny 1 až 3</t>
  </si>
  <si>
    <t>1931803941</t>
  </si>
  <si>
    <t>https://podminky.urs.cz/item/CS_URS_2024_02/167151101</t>
  </si>
  <si>
    <t>"výkopek z rýhy na pravém a levém břehu"(17,500+17,745+10,860)*0,5*0,8</t>
  </si>
  <si>
    <t>174151101</t>
  </si>
  <si>
    <t>Zásyp jam, šachet rýh nebo kolem objektů sypaninou se zhutněním</t>
  </si>
  <si>
    <t>884068843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</si>
  <si>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</si>
  <si>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</si>
  <si>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"nátrž na pravém břehu" 5,9*0,8*4,5</t>
  </si>
  <si>
    <t>"kaverna pod dlažbou" 3,450*7*0,8</t>
  </si>
  <si>
    <t>Součet</t>
  </si>
  <si>
    <t>6</t>
  </si>
  <si>
    <t>114203201</t>
  </si>
  <si>
    <t>Očištění lomového kamene nebo betonových tvárnic od hlíny nebo písku</t>
  </si>
  <si>
    <t>733279789</t>
  </si>
  <si>
    <t>Očištění lomového kamene nebo betonových tvárnic získaných při rozebrání dlažeb, záhozů, rovnanin a soustřeďovacích staveb od hlíny nebo písku</t>
  </si>
  <si>
    <t>https://podminky.urs.cz/item/CS_URS_2024_02/114203201</t>
  </si>
  <si>
    <t>"levý břeh - 60% rozsah" 0,60*(3,230*(((20,310+17,745)/2))+3,230*17,545)*0,3</t>
  </si>
  <si>
    <t>37</t>
  </si>
  <si>
    <t>181351103</t>
  </si>
  <si>
    <t>Rozprostření ornice tl vrstvy do 200 mm pl přes 100 do 500 m2 v rovině nebo ve svahu do 1:5 strojně</t>
  </si>
  <si>
    <t>m2</t>
  </si>
  <si>
    <t>-2098390624</t>
  </si>
  <si>
    <t>Rozprostření a urovnání ornice v rovině nebo ve svahu sklonu do 1:5 strojně při souvislé ploše přes 100 do 500 m2, tl. vrstvy do 200 mm</t>
  </si>
  <si>
    <t>https://podminky.urs.cz/item/CS_URS_2024_02/181351103</t>
  </si>
  <si>
    <t>"zapravení terénu po dokončení prací" 400</t>
  </si>
  <si>
    <t>28</t>
  </si>
  <si>
    <t>181411121</t>
  </si>
  <si>
    <t>Založení lučního trávníku výsevem pl do 1000 m2 v rovině a ve svahu do 1:5</t>
  </si>
  <si>
    <t>1926929608</t>
  </si>
  <si>
    <t>Založení trávníku na půdě předem připravené plochy do 1000 m2 výsevem včetně utažení lučního v rovině nebo na svahu do 1:5</t>
  </si>
  <si>
    <t>https://podminky.urs.cz/item/CS_URS_2024_02/181411121</t>
  </si>
  <si>
    <t>400</t>
  </si>
  <si>
    <t>29</t>
  </si>
  <si>
    <t>M</t>
  </si>
  <si>
    <t>00572100</t>
  </si>
  <si>
    <t>osivo jetelotráva intenzivní víceletá</t>
  </si>
  <si>
    <t>kg</t>
  </si>
  <si>
    <t>8</t>
  </si>
  <si>
    <t>-726414703</t>
  </si>
  <si>
    <t>400*0,02 'Přepočtené koeficientem množství</t>
  </si>
  <si>
    <t>35</t>
  </si>
  <si>
    <t>R004</t>
  </si>
  <si>
    <t>Nákup, nakládka, dovezení a složení ornice dle požadavků v technické zprávě</t>
  </si>
  <si>
    <t>653856222</t>
  </si>
  <si>
    <t>400*0,1</t>
  </si>
  <si>
    <t>42</t>
  </si>
  <si>
    <t>R005</t>
  </si>
  <si>
    <t>Naložení, odvoz a likvidace suti dle platné legislativy včetně poplatků</t>
  </si>
  <si>
    <t>tun</t>
  </si>
  <si>
    <t>-2143187192</t>
  </si>
  <si>
    <t>20,649</t>
  </si>
  <si>
    <t>45</t>
  </si>
  <si>
    <t>R006</t>
  </si>
  <si>
    <t>Nákup, nakládka, dovezení a složení zeminy vhodné pro zásypy kaveren</t>
  </si>
  <si>
    <t>-990437705</t>
  </si>
  <si>
    <t>40,560-18,442</t>
  </si>
  <si>
    <t>Vodorovné konstrukce</t>
  </si>
  <si>
    <t>9</t>
  </si>
  <si>
    <t>451313521</t>
  </si>
  <si>
    <t>Podkladní vrstva z betonu prostého se zvýšenými nároky na prostředí pod dlažbu tl přes 100 do 150 mm</t>
  </si>
  <si>
    <t>-659540813</t>
  </si>
  <si>
    <t>Podkladní vrstva z betonu prostého pod dlažbu se zvýšenými nároky na prostředí tl. přes 100 do 150 mm</t>
  </si>
  <si>
    <t>https://podminky.urs.cz/item/CS_URS_2024_02/451313521</t>
  </si>
  <si>
    <t>"dlažba kolem kaverny na pravém břehu" 3,450*7</t>
  </si>
  <si>
    <t>"levý břeh" (3,230*(((20,310+17,745)/2))+3,230*17,545)</t>
  </si>
  <si>
    <t>465513327</t>
  </si>
  <si>
    <t>Dlažba z lomového kamene lomařsky upraveného uložená do betonu, s vyspárováním cementovou maltou, tl. kamene 300 mm</t>
  </si>
  <si>
    <t>-555022640</t>
  </si>
  <si>
    <t>https://podminky.urs.cz/item/CS_URS_2024_02/465513327</t>
  </si>
  <si>
    <t>P</t>
  </si>
  <si>
    <t xml:space="preserve">Poznámka k položce:_x000d_
Z 60% bude použit místní kámen. 40% kamene bude dovezeno. </t>
  </si>
  <si>
    <t>15</t>
  </si>
  <si>
    <t>462512161</t>
  </si>
  <si>
    <t>Zához z lomového kamene záhozového hmotnost kamenů do 200 kg bez výplně</t>
  </si>
  <si>
    <t>-311756933</t>
  </si>
  <si>
    <t>Zához z lomového kamene neupraveného provedený ze břehu nebo z lešení, do sucha nebo do vody záhozového, hmotnost jednotlivých kamenů do 200 kg bez výplně mezer</t>
  </si>
  <si>
    <t>https://podminky.urs.cz/item/CS_URS_2024_02/462512161</t>
  </si>
  <si>
    <t>"zához na pravém břehu" 9,025*((5,9+10,860)/2)*0,3</t>
  </si>
  <si>
    <t>16</t>
  </si>
  <si>
    <t>462512169</t>
  </si>
  <si>
    <t>Příplatek za urovnání líce záhozu z lomového kamene záhozového do 200 kg</t>
  </si>
  <si>
    <t>1095162144</t>
  </si>
  <si>
    <t>Zához z lomového kamene neupraveného provedený ze břehu nebo z lešení, do sucha nebo do vody záhozového, hmotnost jednotlivých kamenů do 200 kg Příplatek k ceně za urovnání líce záhozu</t>
  </si>
  <si>
    <t>https://podminky.urs.cz/item/CS_URS_2024_02/462512169</t>
  </si>
  <si>
    <t>"zához na pravém břehu" 9,025*((5,9+10,860)/2)</t>
  </si>
  <si>
    <t>30</t>
  </si>
  <si>
    <t>462519002</t>
  </si>
  <si>
    <t>Příplatek za urovnání ploch záhozu z lomového kamene hmotnost do 200 kg</t>
  </si>
  <si>
    <t>2010237574</t>
  </si>
  <si>
    <t>Zához z lomového kamene neupraveného záhozového Příplatek k cenám za urovnání viditelných ploch záhozu z kamene, hmotnosti jednotlivých kamenů do 200 kg</t>
  </si>
  <si>
    <t>https://podminky.urs.cz/item/CS_URS_2024_02/462519002</t>
  </si>
  <si>
    <t>"urovnání dna koryta" 3*36*0,5</t>
  </si>
  <si>
    <t>18</t>
  </si>
  <si>
    <t>463211153</t>
  </si>
  <si>
    <t>Rovnanina objemu přes 3 m3 z lomového kamene tříděného hmotnosti přes 200 do 500 kg s urovnáním líce</t>
  </si>
  <si>
    <t>2089337322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</si>
  <si>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</si>
  <si>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https://podminky.urs.cz/item/CS_URS_2024_02/463211153</t>
  </si>
  <si>
    <t>"zakončovací klín za dlažbou na konci úseku" (3,130+0,5)*4*0,5*0,5</t>
  </si>
  <si>
    <t>10</t>
  </si>
  <si>
    <t>463211158</t>
  </si>
  <si>
    <t>Rovnanina objemu přes 3 m3 z lomového kamene tříděného hmotnosti přes 500 kg s urovnáním líce</t>
  </si>
  <si>
    <t>1935912072</t>
  </si>
  <si>
    <t>Rovnanina z lomového kamene neupraveného pro podélné i příčné objekty objemu přes 3 m3 z kamene tříděného, s urovnáním líce a vyklínováním spár úlomky kamene hmotnost jednotlivých kamenů přes 500 kg</t>
  </si>
  <si>
    <t>https://podminky.urs.cz/item/CS_URS_2024_02/463211158</t>
  </si>
  <si>
    <t>"vývar" 7*3*0,8</t>
  </si>
  <si>
    <t>"patka na pravém a levém břehu"(17,500+17,745+10,860)*0,5*0,8</t>
  </si>
  <si>
    <t>Úpravy povrchů, podlahy a osazování výplní</t>
  </si>
  <si>
    <t>14</t>
  </si>
  <si>
    <t>636195111</t>
  </si>
  <si>
    <t>Vyplnění spár cementovou maltou dosavadní dlažby z lomového kamene melioračních kanálů</t>
  </si>
  <si>
    <t>416821751</t>
  </si>
  <si>
    <t>Vyplnění spár dosavadní dlažby na dně a ve svahu melioračních kanálů cementovou maltou, dlažby z lomového kamene</t>
  </si>
  <si>
    <t>https://podminky.urs.cz/item/CS_URS_2024_02/636195111</t>
  </si>
  <si>
    <t>"oprava stávající dlažby na pravém břehu za prahem" 9*0,5</t>
  </si>
  <si>
    <t>997</t>
  </si>
  <si>
    <t>Doprava suti a vybouraných hmot</t>
  </si>
  <si>
    <t>49</t>
  </si>
  <si>
    <t>997013501</t>
  </si>
  <si>
    <t>Odvoz suti a vybouraných hmot na skládku nebo meziskládku do 1 km se složením</t>
  </si>
  <si>
    <t>t</t>
  </si>
  <si>
    <t>CS ÚRS 2025 01</t>
  </si>
  <si>
    <t>251955115</t>
  </si>
  <si>
    <t>Odvoz suti a vybouraných hmot na skládku nebo meziskládku se složením, na vzdálenost do 1 km</t>
  </si>
  <si>
    <t>https://podminky.urs.cz/item/CS_URS_2025_01/997013501</t>
  </si>
  <si>
    <t>53</t>
  </si>
  <si>
    <t>997013509</t>
  </si>
  <si>
    <t>Příplatek k odvozu suti a vybouraných hmot na skládku ZKD 1 km přes 1 km</t>
  </si>
  <si>
    <t>-251274633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</si>
  <si>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</si>
  <si>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</si>
  <si>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Poznámka k položce:_x000d_
Břeclav, 20 km</t>
  </si>
  <si>
    <t>84,439*20 'Přepočtené koeficientem množství</t>
  </si>
  <si>
    <t>998</t>
  </si>
  <si>
    <t>Přesun hmot</t>
  </si>
  <si>
    <t>46</t>
  </si>
  <si>
    <t>998332011</t>
  </si>
  <si>
    <t>Přesun hmot pro úpravy vodních toků a kanály</t>
  </si>
  <si>
    <t>-1184309201</t>
  </si>
  <si>
    <t>Přesun hmot pro úpravy vodních toků a kanály, hráze rybníků apod. dopravní vzdálenost do 500 m</t>
  </si>
  <si>
    <t>https://podminky.urs.cz/item/CS_URS_2024_02/998332011</t>
  </si>
  <si>
    <t>Práce a dodávky M</t>
  </si>
  <si>
    <t>3</t>
  </si>
  <si>
    <t>46-M</t>
  </si>
  <si>
    <t>Zemní práce při extr.mont.pracích</t>
  </si>
  <si>
    <t>51</t>
  </si>
  <si>
    <t>469973120</t>
  </si>
  <si>
    <t>Poplatek za uložení na recyklační skládce (skládkovné) stavebního odpadu z prostého betonu kód odpadu 17 01 01</t>
  </si>
  <si>
    <t>64</t>
  </si>
  <si>
    <t>-1056398031</t>
  </si>
  <si>
    <t>Poplatek za uložení stavebního odpadu (skládkovné) na recyklační skládce z prostého betonu zatříděného do Katalogu odpadů pod kódem 17 01 01</t>
  </si>
  <si>
    <t>https://podminky.urs.cz/item/CS_URS_2025_01/469973120</t>
  </si>
  <si>
    <t>VRN</t>
  </si>
  <si>
    <t>Vedlejší rozpočtové náklady</t>
  </si>
  <si>
    <t>VRN1</t>
  </si>
  <si>
    <t>Průzkumné, geodetické a projektové práce</t>
  </si>
  <si>
    <t>52</t>
  </si>
  <si>
    <t>012384000</t>
  </si>
  <si>
    <t>Ověřovací geodetická měření a měření fyzikálních veličin</t>
  </si>
  <si>
    <t>…</t>
  </si>
  <si>
    <t>1024</t>
  </si>
  <si>
    <t>490869241</t>
  </si>
  <si>
    <t>https://podminky.urs.cz/item/CS_URS_2025_01/012384000</t>
  </si>
  <si>
    <t>Poznámka k položce:_x000d_
Geometrický plán před zahájením prací dle požadavku stavebního úřadu, který bude porovnán s geometrickým plánem po dokončení stavby</t>
  </si>
  <si>
    <t>43</t>
  </si>
  <si>
    <t>012444000</t>
  </si>
  <si>
    <t>Geodetické měření skutečného provedení stavby</t>
  </si>
  <si>
    <t>1504591482</t>
  </si>
  <si>
    <t>https://podminky.urs.cz/item/CS_URS_2024_02/012444000</t>
  </si>
  <si>
    <t>38</t>
  </si>
  <si>
    <t>013254000</t>
  </si>
  <si>
    <t>Dokumentace skutečného provedení stavby</t>
  </si>
  <si>
    <t>1662381501</t>
  </si>
  <si>
    <t>https://podminky.urs.cz/item/CS_URS_2024_02/013254000</t>
  </si>
  <si>
    <t>24</t>
  </si>
  <si>
    <t>013274000</t>
  </si>
  <si>
    <t>Pasportizace objektu před započetím prací</t>
  </si>
  <si>
    <t>-52722344</t>
  </si>
  <si>
    <t>https://podminky.urs.cz/item/CS_URS_2024_02/013274000</t>
  </si>
  <si>
    <t>Poznámka k položce:_x000d_
příjezdové komunikace</t>
  </si>
  <si>
    <t>25</t>
  </si>
  <si>
    <t>013284000</t>
  </si>
  <si>
    <t>Pasportizace objektu po provedení prací</t>
  </si>
  <si>
    <t>1852917585</t>
  </si>
  <si>
    <t>https://podminky.urs.cz/item/CS_URS_2024_02/013284000</t>
  </si>
  <si>
    <t>VRN2</t>
  </si>
  <si>
    <t>Příprava staveniště</t>
  </si>
  <si>
    <t>VRN3</t>
  </si>
  <si>
    <t>Zařízení staveniště</t>
  </si>
  <si>
    <t>22</t>
  </si>
  <si>
    <t>030001000</t>
  </si>
  <si>
    <t>-2008168854</t>
  </si>
  <si>
    <t>https://podminky.urs.cz/item/CS_URS_2024_02/030001000</t>
  </si>
  <si>
    <t>39</t>
  </si>
  <si>
    <t>039002000</t>
  </si>
  <si>
    <t>Zrušení zařízení staveniště</t>
  </si>
  <si>
    <t>-1752599876</t>
  </si>
  <si>
    <t>https://podminky.urs.cz/item/CS_URS_2024_02/039002000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</si>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</sst>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4203101" TargetMode="External" /><Relationship Id="rId2" Type="http://schemas.openxmlformats.org/officeDocument/2006/relationships/hyperlink" Target="https://podminky.urs.cz/item/CS_URS_2024_02/114253301" TargetMode="External" /><Relationship Id="rId3" Type="http://schemas.openxmlformats.org/officeDocument/2006/relationships/hyperlink" Target="https://podminky.urs.cz/item/CS_URS_2024_02/114203103" TargetMode="External" /><Relationship Id="rId4" Type="http://schemas.openxmlformats.org/officeDocument/2006/relationships/hyperlink" Target="https://podminky.urs.cz/item/CS_URS_2024_02/114203202" TargetMode="External" /><Relationship Id="rId5" Type="http://schemas.openxmlformats.org/officeDocument/2006/relationships/hyperlink" Target="https://podminky.urs.cz/item/CS_URS_2024_02/132251701" TargetMode="External" /><Relationship Id="rId6" Type="http://schemas.openxmlformats.org/officeDocument/2006/relationships/hyperlink" Target="https://podminky.urs.cz/item/CS_URS_2024_02/167151101" TargetMode="External" /><Relationship Id="rId7" Type="http://schemas.openxmlformats.org/officeDocument/2006/relationships/hyperlink" Target="https://podminky.urs.cz/item/CS_URS_2024_02/174151101" TargetMode="External" /><Relationship Id="rId8" Type="http://schemas.openxmlformats.org/officeDocument/2006/relationships/hyperlink" Target="https://podminky.urs.cz/item/CS_URS_2024_02/114203201" TargetMode="External" /><Relationship Id="rId9" Type="http://schemas.openxmlformats.org/officeDocument/2006/relationships/hyperlink" Target="https://podminky.urs.cz/item/CS_URS_2024_02/181351103" TargetMode="External" /><Relationship Id="rId10" Type="http://schemas.openxmlformats.org/officeDocument/2006/relationships/hyperlink" Target="https://podminky.urs.cz/item/CS_URS_2024_02/181411121" TargetMode="External" /><Relationship Id="rId11" Type="http://schemas.openxmlformats.org/officeDocument/2006/relationships/hyperlink" Target="https://podminky.urs.cz/item/CS_URS_2024_02/451313521" TargetMode="External" /><Relationship Id="rId12" Type="http://schemas.openxmlformats.org/officeDocument/2006/relationships/hyperlink" Target="https://podminky.urs.cz/item/CS_URS_2024_02/465513327" TargetMode="External" /><Relationship Id="rId13" Type="http://schemas.openxmlformats.org/officeDocument/2006/relationships/hyperlink" Target="https://podminky.urs.cz/item/CS_URS_2024_02/462512161" TargetMode="External" /><Relationship Id="rId14" Type="http://schemas.openxmlformats.org/officeDocument/2006/relationships/hyperlink" Target="https://podminky.urs.cz/item/CS_URS_2024_02/462512169" TargetMode="External" /><Relationship Id="rId15" Type="http://schemas.openxmlformats.org/officeDocument/2006/relationships/hyperlink" Target="https://podminky.urs.cz/item/CS_URS_2024_02/462519002" TargetMode="External" /><Relationship Id="rId16" Type="http://schemas.openxmlformats.org/officeDocument/2006/relationships/hyperlink" Target="https://podminky.urs.cz/item/CS_URS_2024_02/463211153" TargetMode="External" /><Relationship Id="rId17" Type="http://schemas.openxmlformats.org/officeDocument/2006/relationships/hyperlink" Target="https://podminky.urs.cz/item/CS_URS_2024_02/463211158" TargetMode="External" /><Relationship Id="rId18" Type="http://schemas.openxmlformats.org/officeDocument/2006/relationships/hyperlink" Target="https://podminky.urs.cz/item/CS_URS_2024_02/636195111" TargetMode="External" /><Relationship Id="rId19" Type="http://schemas.openxmlformats.org/officeDocument/2006/relationships/hyperlink" Target="https://podminky.urs.cz/item/CS_URS_2025_01/997013501" TargetMode="External" /><Relationship Id="rId20" Type="http://schemas.openxmlformats.org/officeDocument/2006/relationships/hyperlink" Target="https://podminky.urs.cz/item/CS_URS_2025_01/997013509" TargetMode="External" /><Relationship Id="rId21" Type="http://schemas.openxmlformats.org/officeDocument/2006/relationships/hyperlink" Target="https://podminky.urs.cz/item/CS_URS_2024_02/998332011" TargetMode="External" /><Relationship Id="rId22" Type="http://schemas.openxmlformats.org/officeDocument/2006/relationships/hyperlink" Target="https://podminky.urs.cz/item/CS_URS_2025_01/469973120" TargetMode="External" /><Relationship Id="rId23" Type="http://schemas.openxmlformats.org/officeDocument/2006/relationships/hyperlink" Target="https://podminky.urs.cz/item/CS_URS_2025_01/012384000" TargetMode="External" /><Relationship Id="rId24" Type="http://schemas.openxmlformats.org/officeDocument/2006/relationships/hyperlink" Target="https://podminky.urs.cz/item/CS_URS_2024_02/012444000" TargetMode="External" /><Relationship Id="rId25" Type="http://schemas.openxmlformats.org/officeDocument/2006/relationships/hyperlink" Target="https://podminky.urs.cz/item/CS_URS_2024_02/013254000" TargetMode="External" /><Relationship Id="rId26" Type="http://schemas.openxmlformats.org/officeDocument/2006/relationships/hyperlink" Target="https://podminky.urs.cz/item/CS_URS_2024_02/013274000" TargetMode="External" /><Relationship Id="rId27" Type="http://schemas.openxmlformats.org/officeDocument/2006/relationships/hyperlink" Target="https://podminky.urs.cz/item/CS_URS_2024_02/013284000" TargetMode="External" /><Relationship Id="rId28" Type="http://schemas.openxmlformats.org/officeDocument/2006/relationships/hyperlink" Target="https://podminky.urs.cz/item/CS_URS_2024_02/030001000" TargetMode="External" /><Relationship Id="rId29" Type="http://schemas.openxmlformats.org/officeDocument/2006/relationships/hyperlink" Target="https://podminky.urs.cz/item/CS_URS_2024_02/039002000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316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nátrží pod výtokem ze stavidla Moravská Nová Ves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Moravská Nová Ves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4. 12. 2024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69</v>
      </c>
      <c r="BT54" s="110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24.75" customHeight="1">
      <c r="A55" s="111" t="s">
        <v>73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'316 - oprava nátrží pod v...'!J28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74</v>
      </c>
      <c r="AR55" s="118"/>
      <c r="AS55" s="119">
        <v>0</v>
      </c>
      <c r="AT55" s="120">
        <f>ROUND(SUM(AV55:AW55),2)</f>
        <v>0</v>
      </c>
      <c r="AU55" s="121">
        <f>'316 - oprava nátrží pod v...'!P85</f>
        <v>0</v>
      </c>
      <c r="AV55" s="120">
        <f>'316 - oprava nátrží pod v...'!J31</f>
        <v>0</v>
      </c>
      <c r="AW55" s="120">
        <f>'316 - oprava nátrží pod v...'!J32</f>
        <v>0</v>
      </c>
      <c r="AX55" s="120">
        <f>'316 - oprava nátrží pod v...'!J33</f>
        <v>0</v>
      </c>
      <c r="AY55" s="120">
        <f>'316 - oprava nátrží pod v...'!J34</f>
        <v>0</v>
      </c>
      <c r="AZ55" s="120">
        <f>'316 - oprava nátrží pod v...'!F31</f>
        <v>0</v>
      </c>
      <c r="BA55" s="120">
        <f>'316 - oprava nátrží pod v...'!F32</f>
        <v>0</v>
      </c>
      <c r="BB55" s="120">
        <f>'316 - oprava nátrží pod v...'!F33</f>
        <v>0</v>
      </c>
      <c r="BC55" s="120">
        <f>'316 - oprava nátrží pod v...'!F34</f>
        <v>0</v>
      </c>
      <c r="BD55" s="122">
        <f>'316 - oprava nátrží pod v...'!F35</f>
        <v>0</v>
      </c>
      <c r="BE55" s="7"/>
      <c r="BT55" s="123" t="s">
        <v>75</v>
      </c>
      <c r="BU55" s="123" t="s">
        <v>76</v>
      </c>
      <c r="BV55" s="123" t="s">
        <v>71</v>
      </c>
      <c r="BW55" s="123" t="s">
        <v>5</v>
      </c>
      <c r="BX55" s="123" t="s">
        <v>72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KxQpE55ZL6u1LUUZEM0R+HoNh6zhbSuh5+yZWBKAYEg3L8TZFHC9vVKmLR/iF4pC754JcCjci2vUIu5Fd8pbtA==" hashValue="+ky3htx9TKPAnX9+UDv8lTvw642bM3juGPdO05bmJzAGoYPBd+iRsGp8RL+/MzXJqM2OLpq/XgbWvbAyxl2py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316 - oprava nátrží pod 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77</v>
      </c>
    </row>
    <row r="4" s="1" customFormat="1" ht="24.96" customHeight="1">
      <c r="B4" s="21"/>
      <c r="D4" s="126" t="s">
        <v>78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4. 12. 2024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28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29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28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31</v>
      </c>
      <c r="E18" s="39"/>
      <c r="F18" s="39"/>
      <c r="G18" s="39"/>
      <c r="H18" s="39"/>
      <c r="I18" s="128" t="s">
        <v>26</v>
      </c>
      <c r="J18" s="131" t="str">
        <f>IF('Rekapitulace stavby'!AN16="","",'Rekapitulace stavby'!AN16)</f>
        <v/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tr">
        <f>IF('Rekapitulace stavby'!E17="","",'Rekapitulace stavby'!E17)</f>
        <v xml:space="preserve"> </v>
      </c>
      <c r="F19" s="39"/>
      <c r="G19" s="39"/>
      <c r="H19" s="39"/>
      <c r="I19" s="128" t="s">
        <v>28</v>
      </c>
      <c r="J19" s="131" t="str">
        <f>IF('Rekapitulace stavby'!AN17="","",'Rekapitulace stavby'!AN17)</f>
        <v/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33</v>
      </c>
      <c r="E21" s="39"/>
      <c r="F21" s="39"/>
      <c r="G21" s="39"/>
      <c r="H21" s="39"/>
      <c r="I21" s="128" t="s">
        <v>26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28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34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35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36</v>
      </c>
      <c r="E28" s="39"/>
      <c r="F28" s="39"/>
      <c r="G28" s="39"/>
      <c r="H28" s="39"/>
      <c r="I28" s="39"/>
      <c r="J28" s="139">
        <f>ROUND(J85,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38</v>
      </c>
      <c r="G30" s="39"/>
      <c r="H30" s="39"/>
      <c r="I30" s="140" t="s">
        <v>37</v>
      </c>
      <c r="J30" s="140" t="s">
        <v>39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40</v>
      </c>
      <c r="E31" s="128" t="s">
        <v>41</v>
      </c>
      <c r="F31" s="142">
        <f>ROUND((SUM(BE85:BE228)),  2)</f>
        <v>0</v>
      </c>
      <c r="G31" s="39"/>
      <c r="H31" s="39"/>
      <c r="I31" s="143">
        <v>0.20999999999999999</v>
      </c>
      <c r="J31" s="142">
        <f>ROUND(((SUM(BE85:BE228))*I31),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42</v>
      </c>
      <c r="F32" s="142">
        <f>ROUND((SUM(BF85:BF228)),  2)</f>
        <v>0</v>
      </c>
      <c r="G32" s="39"/>
      <c r="H32" s="39"/>
      <c r="I32" s="143">
        <v>0.12</v>
      </c>
      <c r="J32" s="142">
        <f>ROUND(((SUM(BF85:BF228))*I32),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43</v>
      </c>
      <c r="F33" s="142">
        <f>ROUND((SUM(BG85:BG228)),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44</v>
      </c>
      <c r="F34" s="142">
        <f>ROUND((SUM(BH85:BH228)),  2)</f>
        <v>0</v>
      </c>
      <c r="G34" s="39"/>
      <c r="H34" s="39"/>
      <c r="I34" s="143">
        <v>0.12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45</v>
      </c>
      <c r="F35" s="142">
        <f>ROUND((SUM(BI85:BI228)),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46</v>
      </c>
      <c r="E37" s="146"/>
      <c r="F37" s="146"/>
      <c r="G37" s="147" t="s">
        <v>47</v>
      </c>
      <c r="H37" s="148" t="s">
        <v>48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79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oprava nátrží pod výtokem ze stavidla Moravská Nová Ves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>Moravská Nová Ves</v>
      </c>
      <c r="G48" s="41"/>
      <c r="H48" s="41"/>
      <c r="I48" s="33" t="s">
        <v>23</v>
      </c>
      <c r="J48" s="73" t="str">
        <f>IF(J10="","",J10)</f>
        <v>4. 12. 2024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31</v>
      </c>
      <c r="J50" s="37" t="str">
        <f>E19</f>
        <v xml:space="preserve"> 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29</v>
      </c>
      <c r="D51" s="41"/>
      <c r="E51" s="41"/>
      <c r="F51" s="28" t="str">
        <f>IF(E16="","",E16)</f>
        <v>Vyplň údaj</v>
      </c>
      <c r="G51" s="41"/>
      <c r="H51" s="41"/>
      <c r="I51" s="33" t="s">
        <v>33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80</v>
      </c>
      <c r="D53" s="156"/>
      <c r="E53" s="156"/>
      <c r="F53" s="156"/>
      <c r="G53" s="156"/>
      <c r="H53" s="156"/>
      <c r="I53" s="156"/>
      <c r="J53" s="157" t="s">
        <v>81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68</v>
      </c>
      <c r="D55" s="41"/>
      <c r="E55" s="41"/>
      <c r="F55" s="41"/>
      <c r="G55" s="41"/>
      <c r="H55" s="41"/>
      <c r="I55" s="41"/>
      <c r="J55" s="103">
        <f>J85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82</v>
      </c>
    </row>
    <row r="56" s="9" customFormat="1" ht="24.96" customHeight="1">
      <c r="A56" s="9"/>
      <c r="B56" s="159"/>
      <c r="C56" s="160"/>
      <c r="D56" s="161" t="s">
        <v>83</v>
      </c>
      <c r="E56" s="162"/>
      <c r="F56" s="162"/>
      <c r="G56" s="162"/>
      <c r="H56" s="162"/>
      <c r="I56" s="162"/>
      <c r="J56" s="163">
        <f>J86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84</v>
      </c>
      <c r="E57" s="168"/>
      <c r="F57" s="168"/>
      <c r="G57" s="168"/>
      <c r="H57" s="168"/>
      <c r="I57" s="168"/>
      <c r="J57" s="169">
        <f>J87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85</v>
      </c>
      <c r="E58" s="168"/>
      <c r="F58" s="168"/>
      <c r="G58" s="168"/>
      <c r="H58" s="168"/>
      <c r="I58" s="168"/>
      <c r="J58" s="169">
        <f>J142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86</v>
      </c>
      <c r="E59" s="168"/>
      <c r="F59" s="168"/>
      <c r="G59" s="168"/>
      <c r="H59" s="168"/>
      <c r="I59" s="168"/>
      <c r="J59" s="169">
        <f>J178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87</v>
      </c>
      <c r="E60" s="168"/>
      <c r="F60" s="168"/>
      <c r="G60" s="168"/>
      <c r="H60" s="168"/>
      <c r="I60" s="168"/>
      <c r="J60" s="169">
        <f>J183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88</v>
      </c>
      <c r="E61" s="168"/>
      <c r="F61" s="168"/>
      <c r="G61" s="168"/>
      <c r="H61" s="168"/>
      <c r="I61" s="168"/>
      <c r="J61" s="169">
        <f>J192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9"/>
      <c r="C62" s="160"/>
      <c r="D62" s="161" t="s">
        <v>89</v>
      </c>
      <c r="E62" s="162"/>
      <c r="F62" s="162"/>
      <c r="G62" s="162"/>
      <c r="H62" s="162"/>
      <c r="I62" s="162"/>
      <c r="J62" s="163">
        <f>J196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5"/>
      <c r="C63" s="166"/>
      <c r="D63" s="167" t="s">
        <v>90</v>
      </c>
      <c r="E63" s="168"/>
      <c r="F63" s="168"/>
      <c r="G63" s="168"/>
      <c r="H63" s="168"/>
      <c r="I63" s="168"/>
      <c r="J63" s="169">
        <f>J197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9"/>
      <c r="C64" s="160"/>
      <c r="D64" s="161" t="s">
        <v>91</v>
      </c>
      <c r="E64" s="162"/>
      <c r="F64" s="162"/>
      <c r="G64" s="162"/>
      <c r="H64" s="162"/>
      <c r="I64" s="162"/>
      <c r="J64" s="163">
        <f>J201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5"/>
      <c r="C65" s="166"/>
      <c r="D65" s="167" t="s">
        <v>92</v>
      </c>
      <c r="E65" s="168"/>
      <c r="F65" s="168"/>
      <c r="G65" s="168"/>
      <c r="H65" s="168"/>
      <c r="I65" s="168"/>
      <c r="J65" s="169">
        <f>J202</f>
        <v>0</v>
      </c>
      <c r="K65" s="166"/>
      <c r="L65" s="17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5"/>
      <c r="C66" s="166"/>
      <c r="D66" s="167" t="s">
        <v>93</v>
      </c>
      <c r="E66" s="168"/>
      <c r="F66" s="168"/>
      <c r="G66" s="168"/>
      <c r="H66" s="168"/>
      <c r="I66" s="168"/>
      <c r="J66" s="169">
        <f>J221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5"/>
      <c r="C67" s="166"/>
      <c r="D67" s="167" t="s">
        <v>94</v>
      </c>
      <c r="E67" s="168"/>
      <c r="F67" s="168"/>
      <c r="G67" s="168"/>
      <c r="H67" s="168"/>
      <c r="I67" s="168"/>
      <c r="J67" s="169">
        <f>J222</f>
        <v>0</v>
      </c>
      <c r="K67" s="166"/>
      <c r="L67" s="17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2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2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95</v>
      </c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E7</f>
        <v>oprava nátrží pod výtokem ze stavidla Moravská Nová Ves</v>
      </c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F10</f>
        <v>Moravská Nová Ves</v>
      </c>
      <c r="G79" s="41"/>
      <c r="H79" s="41"/>
      <c r="I79" s="33" t="s">
        <v>23</v>
      </c>
      <c r="J79" s="73" t="str">
        <f>IF(J10="","",J10)</f>
        <v>4. 12. 2024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E13</f>
        <v xml:space="preserve"> </v>
      </c>
      <c r="G81" s="41"/>
      <c r="H81" s="41"/>
      <c r="I81" s="33" t="s">
        <v>31</v>
      </c>
      <c r="J81" s="37" t="str">
        <f>E19</f>
        <v xml:space="preserve"> </v>
      </c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IF(E16="","",E16)</f>
        <v>Vyplň údaj</v>
      </c>
      <c r="G82" s="41"/>
      <c r="H82" s="41"/>
      <c r="I82" s="33" t="s">
        <v>33</v>
      </c>
      <c r="J82" s="37" t="str">
        <f>E22</f>
        <v xml:space="preserve"> </v>
      </c>
      <c r="K82" s="41"/>
      <c r="L82" s="12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2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1"/>
      <c r="B84" s="172"/>
      <c r="C84" s="173" t="s">
        <v>96</v>
      </c>
      <c r="D84" s="174" t="s">
        <v>55</v>
      </c>
      <c r="E84" s="174" t="s">
        <v>51</v>
      </c>
      <c r="F84" s="174" t="s">
        <v>52</v>
      </c>
      <c r="G84" s="174" t="s">
        <v>97</v>
      </c>
      <c r="H84" s="174" t="s">
        <v>98</v>
      </c>
      <c r="I84" s="174" t="s">
        <v>99</v>
      </c>
      <c r="J84" s="174" t="s">
        <v>81</v>
      </c>
      <c r="K84" s="175" t="s">
        <v>100</v>
      </c>
      <c r="L84" s="176"/>
      <c r="M84" s="93" t="s">
        <v>19</v>
      </c>
      <c r="N84" s="94" t="s">
        <v>40</v>
      </c>
      <c r="O84" s="94" t="s">
        <v>101</v>
      </c>
      <c r="P84" s="94" t="s">
        <v>102</v>
      </c>
      <c r="Q84" s="94" t="s">
        <v>103</v>
      </c>
      <c r="R84" s="94" t="s">
        <v>104</v>
      </c>
      <c r="S84" s="94" t="s">
        <v>105</v>
      </c>
      <c r="T84" s="95" t="s">
        <v>106</v>
      </c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</row>
    <row r="85" s="2" customFormat="1" ht="22.8" customHeight="1">
      <c r="A85" s="39"/>
      <c r="B85" s="40"/>
      <c r="C85" s="100" t="s">
        <v>107</v>
      </c>
      <c r="D85" s="41"/>
      <c r="E85" s="41"/>
      <c r="F85" s="41"/>
      <c r="G85" s="41"/>
      <c r="H85" s="41"/>
      <c r="I85" s="41"/>
      <c r="J85" s="177">
        <f>BK85</f>
        <v>0</v>
      </c>
      <c r="K85" s="41"/>
      <c r="L85" s="45"/>
      <c r="M85" s="96"/>
      <c r="N85" s="178"/>
      <c r="O85" s="97"/>
      <c r="P85" s="179">
        <f>P86+P196+P201</f>
        <v>0</v>
      </c>
      <c r="Q85" s="97"/>
      <c r="R85" s="179">
        <f>R86+R196+R201</f>
        <v>248.47425199</v>
      </c>
      <c r="S85" s="97"/>
      <c r="T85" s="180">
        <f>T86+T196+T201</f>
        <v>84.439400000000006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69</v>
      </c>
      <c r="AU85" s="18" t="s">
        <v>82</v>
      </c>
      <c r="BK85" s="181">
        <f>BK86+BK196+BK201</f>
        <v>0</v>
      </c>
    </row>
    <row r="86" s="12" customFormat="1" ht="25.92" customHeight="1">
      <c r="A86" s="12"/>
      <c r="B86" s="182"/>
      <c r="C86" s="183"/>
      <c r="D86" s="184" t="s">
        <v>69</v>
      </c>
      <c r="E86" s="185" t="s">
        <v>108</v>
      </c>
      <c r="F86" s="185" t="s">
        <v>109</v>
      </c>
      <c r="G86" s="183"/>
      <c r="H86" s="183"/>
      <c r="I86" s="186"/>
      <c r="J86" s="187">
        <f>BK86</f>
        <v>0</v>
      </c>
      <c r="K86" s="183"/>
      <c r="L86" s="188"/>
      <c r="M86" s="189"/>
      <c r="N86" s="190"/>
      <c r="O86" s="190"/>
      <c r="P86" s="191">
        <f>P87+P142+P178+P183+P192</f>
        <v>0</v>
      </c>
      <c r="Q86" s="190"/>
      <c r="R86" s="191">
        <f>R87+R142+R178+R183+R192</f>
        <v>248.47425199</v>
      </c>
      <c r="S86" s="190"/>
      <c r="T86" s="192">
        <f>T87+T142+T178+T183+T192</f>
        <v>84.439400000000006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3" t="s">
        <v>75</v>
      </c>
      <c r="AT86" s="194" t="s">
        <v>69</v>
      </c>
      <c r="AU86" s="194" t="s">
        <v>70</v>
      </c>
      <c r="AY86" s="193" t="s">
        <v>110</v>
      </c>
      <c r="BK86" s="195">
        <f>BK87+BK142+BK178+BK183+BK192</f>
        <v>0</v>
      </c>
    </row>
    <row r="87" s="12" customFormat="1" ht="22.8" customHeight="1">
      <c r="A87" s="12"/>
      <c r="B87" s="182"/>
      <c r="C87" s="183"/>
      <c r="D87" s="184" t="s">
        <v>69</v>
      </c>
      <c r="E87" s="196" t="s">
        <v>75</v>
      </c>
      <c r="F87" s="196" t="s">
        <v>111</v>
      </c>
      <c r="G87" s="183"/>
      <c r="H87" s="183"/>
      <c r="I87" s="186"/>
      <c r="J87" s="197">
        <f>BK87</f>
        <v>0</v>
      </c>
      <c r="K87" s="183"/>
      <c r="L87" s="188"/>
      <c r="M87" s="189"/>
      <c r="N87" s="190"/>
      <c r="O87" s="190"/>
      <c r="P87" s="191">
        <f>SUM(P88:P141)</f>
        <v>0</v>
      </c>
      <c r="Q87" s="190"/>
      <c r="R87" s="191">
        <f>SUM(R88:R141)</f>
        <v>8.5131999999999994</v>
      </c>
      <c r="S87" s="190"/>
      <c r="T87" s="192">
        <f>SUM(T88:T141)</f>
        <v>84.439400000000006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3" t="s">
        <v>75</v>
      </c>
      <c r="AT87" s="194" t="s">
        <v>69</v>
      </c>
      <c r="AU87" s="194" t="s">
        <v>75</v>
      </c>
      <c r="AY87" s="193" t="s">
        <v>110</v>
      </c>
      <c r="BK87" s="195">
        <f>SUM(BK88:BK141)</f>
        <v>0</v>
      </c>
    </row>
    <row r="88" s="2" customFormat="1" ht="16.5" customHeight="1">
      <c r="A88" s="39"/>
      <c r="B88" s="40"/>
      <c r="C88" s="198" t="s">
        <v>112</v>
      </c>
      <c r="D88" s="198" t="s">
        <v>113</v>
      </c>
      <c r="E88" s="199" t="s">
        <v>114</v>
      </c>
      <c r="F88" s="200" t="s">
        <v>115</v>
      </c>
      <c r="G88" s="201" t="s">
        <v>116</v>
      </c>
      <c r="H88" s="202">
        <v>35.439</v>
      </c>
      <c r="I88" s="203"/>
      <c r="J88" s="204">
        <f>ROUND(I88*H88,2)</f>
        <v>0</v>
      </c>
      <c r="K88" s="200" t="s">
        <v>117</v>
      </c>
      <c r="L88" s="45"/>
      <c r="M88" s="205" t="s">
        <v>19</v>
      </c>
      <c r="N88" s="206" t="s">
        <v>41</v>
      </c>
      <c r="O88" s="85"/>
      <c r="P88" s="207">
        <f>O88*H88</f>
        <v>0</v>
      </c>
      <c r="Q88" s="207">
        <v>0</v>
      </c>
      <c r="R88" s="207">
        <f>Q88*H88</f>
        <v>0</v>
      </c>
      <c r="S88" s="207">
        <v>1.8</v>
      </c>
      <c r="T88" s="208">
        <f>S88*H88</f>
        <v>63.790199999999999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9" t="s">
        <v>118</v>
      </c>
      <c r="AT88" s="209" t="s">
        <v>113</v>
      </c>
      <c r="AU88" s="209" t="s">
        <v>77</v>
      </c>
      <c r="AY88" s="18" t="s">
        <v>110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8" t="s">
        <v>75</v>
      </c>
      <c r="BK88" s="210">
        <f>ROUND(I88*H88,2)</f>
        <v>0</v>
      </c>
      <c r="BL88" s="18" t="s">
        <v>118</v>
      </c>
      <c r="BM88" s="209" t="s">
        <v>119</v>
      </c>
    </row>
    <row r="89" s="2" customFormat="1">
      <c r="A89" s="39"/>
      <c r="B89" s="40"/>
      <c r="C89" s="41"/>
      <c r="D89" s="211" t="s">
        <v>120</v>
      </c>
      <c r="E89" s="41"/>
      <c r="F89" s="212" t="s">
        <v>121</v>
      </c>
      <c r="G89" s="41"/>
      <c r="H89" s="41"/>
      <c r="I89" s="213"/>
      <c r="J89" s="41"/>
      <c r="K89" s="41"/>
      <c r="L89" s="45"/>
      <c r="M89" s="214"/>
      <c r="N89" s="215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120</v>
      </c>
      <c r="AU89" s="18" t="s">
        <v>77</v>
      </c>
    </row>
    <row r="90" s="2" customFormat="1">
      <c r="A90" s="39"/>
      <c r="B90" s="40"/>
      <c r="C90" s="41"/>
      <c r="D90" s="216" t="s">
        <v>122</v>
      </c>
      <c r="E90" s="41"/>
      <c r="F90" s="217" t="s">
        <v>123</v>
      </c>
      <c r="G90" s="41"/>
      <c r="H90" s="41"/>
      <c r="I90" s="213"/>
      <c r="J90" s="41"/>
      <c r="K90" s="41"/>
      <c r="L90" s="45"/>
      <c r="M90" s="214"/>
      <c r="N90" s="215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122</v>
      </c>
      <c r="AU90" s="18" t="s">
        <v>77</v>
      </c>
    </row>
    <row r="91" s="13" customFormat="1">
      <c r="A91" s="13"/>
      <c r="B91" s="218"/>
      <c r="C91" s="219"/>
      <c r="D91" s="211" t="s">
        <v>124</v>
      </c>
      <c r="E91" s="220" t="s">
        <v>19</v>
      </c>
      <c r="F91" s="221" t="s">
        <v>125</v>
      </c>
      <c r="G91" s="219"/>
      <c r="H91" s="222">
        <v>35.439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8" t="s">
        <v>124</v>
      </c>
      <c r="AU91" s="228" t="s">
        <v>77</v>
      </c>
      <c r="AV91" s="13" t="s">
        <v>77</v>
      </c>
      <c r="AW91" s="13" t="s">
        <v>32</v>
      </c>
      <c r="AX91" s="13" t="s">
        <v>75</v>
      </c>
      <c r="AY91" s="228" t="s">
        <v>110</v>
      </c>
    </row>
    <row r="92" s="2" customFormat="1" ht="16.5" customHeight="1">
      <c r="A92" s="39"/>
      <c r="B92" s="40"/>
      <c r="C92" s="198" t="s">
        <v>126</v>
      </c>
      <c r="D92" s="198" t="s">
        <v>113</v>
      </c>
      <c r="E92" s="199" t="s">
        <v>127</v>
      </c>
      <c r="F92" s="200" t="s">
        <v>128</v>
      </c>
      <c r="G92" s="201" t="s">
        <v>116</v>
      </c>
      <c r="H92" s="202">
        <v>35.439</v>
      </c>
      <c r="I92" s="203"/>
      <c r="J92" s="204">
        <f>ROUND(I92*H92,2)</f>
        <v>0</v>
      </c>
      <c r="K92" s="200" t="s">
        <v>117</v>
      </c>
      <c r="L92" s="45"/>
      <c r="M92" s="205" t="s">
        <v>19</v>
      </c>
      <c r="N92" s="206" t="s">
        <v>41</v>
      </c>
      <c r="O92" s="85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9" t="s">
        <v>118</v>
      </c>
      <c r="AT92" s="209" t="s">
        <v>113</v>
      </c>
      <c r="AU92" s="209" t="s">
        <v>77</v>
      </c>
      <c r="AY92" s="18" t="s">
        <v>110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8" t="s">
        <v>75</v>
      </c>
      <c r="BK92" s="210">
        <f>ROUND(I92*H92,2)</f>
        <v>0</v>
      </c>
      <c r="BL92" s="18" t="s">
        <v>118</v>
      </c>
      <c r="BM92" s="209" t="s">
        <v>129</v>
      </c>
    </row>
    <row r="93" s="2" customFormat="1">
      <c r="A93" s="39"/>
      <c r="B93" s="40"/>
      <c r="C93" s="41"/>
      <c r="D93" s="211" t="s">
        <v>120</v>
      </c>
      <c r="E93" s="41"/>
      <c r="F93" s="212" t="s">
        <v>130</v>
      </c>
      <c r="G93" s="41"/>
      <c r="H93" s="41"/>
      <c r="I93" s="213"/>
      <c r="J93" s="41"/>
      <c r="K93" s="41"/>
      <c r="L93" s="45"/>
      <c r="M93" s="214"/>
      <c r="N93" s="21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120</v>
      </c>
      <c r="AU93" s="18" t="s">
        <v>77</v>
      </c>
    </row>
    <row r="94" s="2" customFormat="1">
      <c r="A94" s="39"/>
      <c r="B94" s="40"/>
      <c r="C94" s="41"/>
      <c r="D94" s="216" t="s">
        <v>122</v>
      </c>
      <c r="E94" s="41"/>
      <c r="F94" s="217" t="s">
        <v>131</v>
      </c>
      <c r="G94" s="41"/>
      <c r="H94" s="41"/>
      <c r="I94" s="213"/>
      <c r="J94" s="41"/>
      <c r="K94" s="41"/>
      <c r="L94" s="45"/>
      <c r="M94" s="214"/>
      <c r="N94" s="215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122</v>
      </c>
      <c r="AU94" s="18" t="s">
        <v>77</v>
      </c>
    </row>
    <row r="95" s="13" customFormat="1">
      <c r="A95" s="13"/>
      <c r="B95" s="218"/>
      <c r="C95" s="219"/>
      <c r="D95" s="211" t="s">
        <v>124</v>
      </c>
      <c r="E95" s="220" t="s">
        <v>19</v>
      </c>
      <c r="F95" s="221" t="s">
        <v>125</v>
      </c>
      <c r="G95" s="219"/>
      <c r="H95" s="222">
        <v>35.439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8" t="s">
        <v>124</v>
      </c>
      <c r="AU95" s="228" t="s">
        <v>77</v>
      </c>
      <c r="AV95" s="13" t="s">
        <v>77</v>
      </c>
      <c r="AW95" s="13" t="s">
        <v>32</v>
      </c>
      <c r="AX95" s="13" t="s">
        <v>75</v>
      </c>
      <c r="AY95" s="228" t="s">
        <v>110</v>
      </c>
    </row>
    <row r="96" s="2" customFormat="1" ht="16.5" customHeight="1">
      <c r="A96" s="39"/>
      <c r="B96" s="40"/>
      <c r="C96" s="198" t="s">
        <v>132</v>
      </c>
      <c r="D96" s="198" t="s">
        <v>113</v>
      </c>
      <c r="E96" s="199" t="s">
        <v>133</v>
      </c>
      <c r="F96" s="200" t="s">
        <v>134</v>
      </c>
      <c r="G96" s="201" t="s">
        <v>116</v>
      </c>
      <c r="H96" s="202">
        <v>10.868</v>
      </c>
      <c r="I96" s="203"/>
      <c r="J96" s="204">
        <f>ROUND(I96*H96,2)</f>
        <v>0</v>
      </c>
      <c r="K96" s="200" t="s">
        <v>117</v>
      </c>
      <c r="L96" s="45"/>
      <c r="M96" s="205" t="s">
        <v>19</v>
      </c>
      <c r="N96" s="206" t="s">
        <v>41</v>
      </c>
      <c r="O96" s="85"/>
      <c r="P96" s="207">
        <f>O96*H96</f>
        <v>0</v>
      </c>
      <c r="Q96" s="207">
        <v>0</v>
      </c>
      <c r="R96" s="207">
        <f>Q96*H96</f>
        <v>0</v>
      </c>
      <c r="S96" s="207">
        <v>1.8999999999999999</v>
      </c>
      <c r="T96" s="208">
        <f>S96*H96</f>
        <v>20.6492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9" t="s">
        <v>118</v>
      </c>
      <c r="AT96" s="209" t="s">
        <v>113</v>
      </c>
      <c r="AU96" s="209" t="s">
        <v>77</v>
      </c>
      <c r="AY96" s="18" t="s">
        <v>110</v>
      </c>
      <c r="BE96" s="210">
        <f>IF(N96="základní",J96,0)</f>
        <v>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8" t="s">
        <v>75</v>
      </c>
      <c r="BK96" s="210">
        <f>ROUND(I96*H96,2)</f>
        <v>0</v>
      </c>
      <c r="BL96" s="18" t="s">
        <v>118</v>
      </c>
      <c r="BM96" s="209" t="s">
        <v>135</v>
      </c>
    </row>
    <row r="97" s="2" customFormat="1">
      <c r="A97" s="39"/>
      <c r="B97" s="40"/>
      <c r="C97" s="41"/>
      <c r="D97" s="211" t="s">
        <v>120</v>
      </c>
      <c r="E97" s="41"/>
      <c r="F97" s="212" t="s">
        <v>136</v>
      </c>
      <c r="G97" s="41"/>
      <c r="H97" s="41"/>
      <c r="I97" s="213"/>
      <c r="J97" s="41"/>
      <c r="K97" s="41"/>
      <c r="L97" s="45"/>
      <c r="M97" s="214"/>
      <c r="N97" s="215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120</v>
      </c>
      <c r="AU97" s="18" t="s">
        <v>77</v>
      </c>
    </row>
    <row r="98" s="2" customFormat="1">
      <c r="A98" s="39"/>
      <c r="B98" s="40"/>
      <c r="C98" s="41"/>
      <c r="D98" s="216" t="s">
        <v>122</v>
      </c>
      <c r="E98" s="41"/>
      <c r="F98" s="217" t="s">
        <v>137</v>
      </c>
      <c r="G98" s="41"/>
      <c r="H98" s="41"/>
      <c r="I98" s="213"/>
      <c r="J98" s="41"/>
      <c r="K98" s="41"/>
      <c r="L98" s="45"/>
      <c r="M98" s="214"/>
      <c r="N98" s="21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122</v>
      </c>
      <c r="AU98" s="18" t="s">
        <v>77</v>
      </c>
    </row>
    <row r="99" s="13" customFormat="1">
      <c r="A99" s="13"/>
      <c r="B99" s="218"/>
      <c r="C99" s="219"/>
      <c r="D99" s="211" t="s">
        <v>124</v>
      </c>
      <c r="E99" s="220" t="s">
        <v>19</v>
      </c>
      <c r="F99" s="221" t="s">
        <v>138</v>
      </c>
      <c r="G99" s="219"/>
      <c r="H99" s="222">
        <v>10.868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124</v>
      </c>
      <c r="AU99" s="228" t="s">
        <v>77</v>
      </c>
      <c r="AV99" s="13" t="s">
        <v>77</v>
      </c>
      <c r="AW99" s="13" t="s">
        <v>32</v>
      </c>
      <c r="AX99" s="13" t="s">
        <v>75</v>
      </c>
      <c r="AY99" s="228" t="s">
        <v>110</v>
      </c>
    </row>
    <row r="100" s="2" customFormat="1" ht="16.5" customHeight="1">
      <c r="A100" s="39"/>
      <c r="B100" s="40"/>
      <c r="C100" s="198" t="s">
        <v>139</v>
      </c>
      <c r="D100" s="198" t="s">
        <v>113</v>
      </c>
      <c r="E100" s="199" t="s">
        <v>140</v>
      </c>
      <c r="F100" s="200" t="s">
        <v>141</v>
      </c>
      <c r="G100" s="201" t="s">
        <v>116</v>
      </c>
      <c r="H100" s="202">
        <v>7.2450000000000001</v>
      </c>
      <c r="I100" s="203"/>
      <c r="J100" s="204">
        <f>ROUND(I100*H100,2)</f>
        <v>0</v>
      </c>
      <c r="K100" s="200" t="s">
        <v>117</v>
      </c>
      <c r="L100" s="45"/>
      <c r="M100" s="205" t="s">
        <v>19</v>
      </c>
      <c r="N100" s="206" t="s">
        <v>41</v>
      </c>
      <c r="O100" s="85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9" t="s">
        <v>118</v>
      </c>
      <c r="AT100" s="209" t="s">
        <v>113</v>
      </c>
      <c r="AU100" s="209" t="s">
        <v>77</v>
      </c>
      <c r="AY100" s="18" t="s">
        <v>110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8" t="s">
        <v>75</v>
      </c>
      <c r="BK100" s="210">
        <f>ROUND(I100*H100,2)</f>
        <v>0</v>
      </c>
      <c r="BL100" s="18" t="s">
        <v>118</v>
      </c>
      <c r="BM100" s="209" t="s">
        <v>142</v>
      </c>
    </row>
    <row r="101" s="2" customFormat="1">
      <c r="A101" s="39"/>
      <c r="B101" s="40"/>
      <c r="C101" s="41"/>
      <c r="D101" s="211" t="s">
        <v>120</v>
      </c>
      <c r="E101" s="41"/>
      <c r="F101" s="212" t="s">
        <v>143</v>
      </c>
      <c r="G101" s="41"/>
      <c r="H101" s="41"/>
      <c r="I101" s="213"/>
      <c r="J101" s="41"/>
      <c r="K101" s="41"/>
      <c r="L101" s="45"/>
      <c r="M101" s="214"/>
      <c r="N101" s="215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120</v>
      </c>
      <c r="AU101" s="18" t="s">
        <v>77</v>
      </c>
    </row>
    <row r="102" s="2" customFormat="1">
      <c r="A102" s="39"/>
      <c r="B102" s="40"/>
      <c r="C102" s="41"/>
      <c r="D102" s="216" t="s">
        <v>122</v>
      </c>
      <c r="E102" s="41"/>
      <c r="F102" s="217" t="s">
        <v>144</v>
      </c>
      <c r="G102" s="41"/>
      <c r="H102" s="41"/>
      <c r="I102" s="213"/>
      <c r="J102" s="41"/>
      <c r="K102" s="41"/>
      <c r="L102" s="45"/>
      <c r="M102" s="214"/>
      <c r="N102" s="21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122</v>
      </c>
      <c r="AU102" s="18" t="s">
        <v>77</v>
      </c>
    </row>
    <row r="103" s="13" customFormat="1">
      <c r="A103" s="13"/>
      <c r="B103" s="218"/>
      <c r="C103" s="219"/>
      <c r="D103" s="211" t="s">
        <v>124</v>
      </c>
      <c r="E103" s="220" t="s">
        <v>19</v>
      </c>
      <c r="F103" s="221" t="s">
        <v>145</v>
      </c>
      <c r="G103" s="219"/>
      <c r="H103" s="222">
        <v>7.2450000000000001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124</v>
      </c>
      <c r="AU103" s="228" t="s">
        <v>77</v>
      </c>
      <c r="AV103" s="13" t="s">
        <v>77</v>
      </c>
      <c r="AW103" s="13" t="s">
        <v>32</v>
      </c>
      <c r="AX103" s="13" t="s">
        <v>75</v>
      </c>
      <c r="AY103" s="228" t="s">
        <v>110</v>
      </c>
    </row>
    <row r="104" s="2" customFormat="1" ht="16.5" customHeight="1">
      <c r="A104" s="39"/>
      <c r="B104" s="40"/>
      <c r="C104" s="198" t="s">
        <v>146</v>
      </c>
      <c r="D104" s="198" t="s">
        <v>113</v>
      </c>
      <c r="E104" s="199" t="s">
        <v>147</v>
      </c>
      <c r="F104" s="200" t="s">
        <v>148</v>
      </c>
      <c r="G104" s="201" t="s">
        <v>116</v>
      </c>
      <c r="H104" s="202">
        <v>18.442</v>
      </c>
      <c r="I104" s="203"/>
      <c r="J104" s="204">
        <f>ROUND(I104*H104,2)</f>
        <v>0</v>
      </c>
      <c r="K104" s="200" t="s">
        <v>117</v>
      </c>
      <c r="L104" s="45"/>
      <c r="M104" s="205" t="s">
        <v>19</v>
      </c>
      <c r="N104" s="206" t="s">
        <v>41</v>
      </c>
      <c r="O104" s="85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9" t="s">
        <v>118</v>
      </c>
      <c r="AT104" s="209" t="s">
        <v>113</v>
      </c>
      <c r="AU104" s="209" t="s">
        <v>77</v>
      </c>
      <c r="AY104" s="18" t="s">
        <v>110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8" t="s">
        <v>75</v>
      </c>
      <c r="BK104" s="210">
        <f>ROUND(I104*H104,2)</f>
        <v>0</v>
      </c>
      <c r="BL104" s="18" t="s">
        <v>118</v>
      </c>
      <c r="BM104" s="209" t="s">
        <v>149</v>
      </c>
    </row>
    <row r="105" s="2" customFormat="1">
      <c r="A105" s="39"/>
      <c r="B105" s="40"/>
      <c r="C105" s="41"/>
      <c r="D105" s="211" t="s">
        <v>120</v>
      </c>
      <c r="E105" s="41"/>
      <c r="F105" s="212" t="s">
        <v>150</v>
      </c>
      <c r="G105" s="41"/>
      <c r="H105" s="41"/>
      <c r="I105" s="213"/>
      <c r="J105" s="41"/>
      <c r="K105" s="41"/>
      <c r="L105" s="45"/>
      <c r="M105" s="214"/>
      <c r="N105" s="215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120</v>
      </c>
      <c r="AU105" s="18" t="s">
        <v>77</v>
      </c>
    </row>
    <row r="106" s="2" customFormat="1">
      <c r="A106" s="39"/>
      <c r="B106" s="40"/>
      <c r="C106" s="41"/>
      <c r="D106" s="216" t="s">
        <v>122</v>
      </c>
      <c r="E106" s="41"/>
      <c r="F106" s="217" t="s">
        <v>151</v>
      </c>
      <c r="G106" s="41"/>
      <c r="H106" s="41"/>
      <c r="I106" s="213"/>
      <c r="J106" s="41"/>
      <c r="K106" s="41"/>
      <c r="L106" s="45"/>
      <c r="M106" s="214"/>
      <c r="N106" s="21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122</v>
      </c>
      <c r="AU106" s="18" t="s">
        <v>77</v>
      </c>
    </row>
    <row r="107" s="13" customFormat="1">
      <c r="A107" s="13"/>
      <c r="B107" s="218"/>
      <c r="C107" s="219"/>
      <c r="D107" s="211" t="s">
        <v>124</v>
      </c>
      <c r="E107" s="220" t="s">
        <v>19</v>
      </c>
      <c r="F107" s="221" t="s">
        <v>152</v>
      </c>
      <c r="G107" s="219"/>
      <c r="H107" s="222">
        <v>18.442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124</v>
      </c>
      <c r="AU107" s="228" t="s">
        <v>77</v>
      </c>
      <c r="AV107" s="13" t="s">
        <v>77</v>
      </c>
      <c r="AW107" s="13" t="s">
        <v>32</v>
      </c>
      <c r="AX107" s="13" t="s">
        <v>75</v>
      </c>
      <c r="AY107" s="228" t="s">
        <v>110</v>
      </c>
    </row>
    <row r="108" s="2" customFormat="1" ht="24.15" customHeight="1">
      <c r="A108" s="39"/>
      <c r="B108" s="40"/>
      <c r="C108" s="198" t="s">
        <v>153</v>
      </c>
      <c r="D108" s="198" t="s">
        <v>113</v>
      </c>
      <c r="E108" s="199" t="s">
        <v>154</v>
      </c>
      <c r="F108" s="200" t="s">
        <v>155</v>
      </c>
      <c r="G108" s="201" t="s">
        <v>116</v>
      </c>
      <c r="H108" s="202">
        <v>18.442</v>
      </c>
      <c r="I108" s="203"/>
      <c r="J108" s="204">
        <f>ROUND(I108*H108,2)</f>
        <v>0</v>
      </c>
      <c r="K108" s="200" t="s">
        <v>117</v>
      </c>
      <c r="L108" s="45"/>
      <c r="M108" s="205" t="s">
        <v>19</v>
      </c>
      <c r="N108" s="206" t="s">
        <v>41</v>
      </c>
      <c r="O108" s="85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118</v>
      </c>
      <c r="AT108" s="209" t="s">
        <v>113</v>
      </c>
      <c r="AU108" s="209" t="s">
        <v>77</v>
      </c>
      <c r="AY108" s="18" t="s">
        <v>110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75</v>
      </c>
      <c r="BK108" s="210">
        <f>ROUND(I108*H108,2)</f>
        <v>0</v>
      </c>
      <c r="BL108" s="18" t="s">
        <v>118</v>
      </c>
      <c r="BM108" s="209" t="s">
        <v>156</v>
      </c>
    </row>
    <row r="109" s="2" customFormat="1">
      <c r="A109" s="39"/>
      <c r="B109" s="40"/>
      <c r="C109" s="41"/>
      <c r="D109" s="211" t="s">
        <v>120</v>
      </c>
      <c r="E109" s="41"/>
      <c r="F109" s="212" t="s">
        <v>155</v>
      </c>
      <c r="G109" s="41"/>
      <c r="H109" s="41"/>
      <c r="I109" s="213"/>
      <c r="J109" s="41"/>
      <c r="K109" s="41"/>
      <c r="L109" s="45"/>
      <c r="M109" s="214"/>
      <c r="N109" s="21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120</v>
      </c>
      <c r="AU109" s="18" t="s">
        <v>77</v>
      </c>
    </row>
    <row r="110" s="2" customFormat="1">
      <c r="A110" s="39"/>
      <c r="B110" s="40"/>
      <c r="C110" s="41"/>
      <c r="D110" s="216" t="s">
        <v>122</v>
      </c>
      <c r="E110" s="41"/>
      <c r="F110" s="217" t="s">
        <v>157</v>
      </c>
      <c r="G110" s="41"/>
      <c r="H110" s="41"/>
      <c r="I110" s="213"/>
      <c r="J110" s="41"/>
      <c r="K110" s="41"/>
      <c r="L110" s="45"/>
      <c r="M110" s="214"/>
      <c r="N110" s="21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122</v>
      </c>
      <c r="AU110" s="18" t="s">
        <v>77</v>
      </c>
    </row>
    <row r="111" s="13" customFormat="1">
      <c r="A111" s="13"/>
      <c r="B111" s="218"/>
      <c r="C111" s="219"/>
      <c r="D111" s="211" t="s">
        <v>124</v>
      </c>
      <c r="E111" s="220" t="s">
        <v>19</v>
      </c>
      <c r="F111" s="221" t="s">
        <v>158</v>
      </c>
      <c r="G111" s="219"/>
      <c r="H111" s="222">
        <v>18.442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8" t="s">
        <v>124</v>
      </c>
      <c r="AU111" s="228" t="s">
        <v>77</v>
      </c>
      <c r="AV111" s="13" t="s">
        <v>77</v>
      </c>
      <c r="AW111" s="13" t="s">
        <v>32</v>
      </c>
      <c r="AX111" s="13" t="s">
        <v>75</v>
      </c>
      <c r="AY111" s="228" t="s">
        <v>110</v>
      </c>
    </row>
    <row r="112" s="2" customFormat="1" ht="16.5" customHeight="1">
      <c r="A112" s="39"/>
      <c r="B112" s="40"/>
      <c r="C112" s="198" t="s">
        <v>118</v>
      </c>
      <c r="D112" s="198" t="s">
        <v>113</v>
      </c>
      <c r="E112" s="199" t="s">
        <v>159</v>
      </c>
      <c r="F112" s="200" t="s">
        <v>160</v>
      </c>
      <c r="G112" s="201" t="s">
        <v>116</v>
      </c>
      <c r="H112" s="202">
        <v>40.560000000000002</v>
      </c>
      <c r="I112" s="203"/>
      <c r="J112" s="204">
        <f>ROUND(I112*H112,2)</f>
        <v>0</v>
      </c>
      <c r="K112" s="200" t="s">
        <v>117</v>
      </c>
      <c r="L112" s="45"/>
      <c r="M112" s="205" t="s">
        <v>19</v>
      </c>
      <c r="N112" s="206" t="s">
        <v>41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118</v>
      </c>
      <c r="AT112" s="209" t="s">
        <v>113</v>
      </c>
      <c r="AU112" s="209" t="s">
        <v>77</v>
      </c>
      <c r="AY112" s="18" t="s">
        <v>110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75</v>
      </c>
      <c r="BK112" s="210">
        <f>ROUND(I112*H112,2)</f>
        <v>0</v>
      </c>
      <c r="BL112" s="18" t="s">
        <v>118</v>
      </c>
      <c r="BM112" s="209" t="s">
        <v>161</v>
      </c>
    </row>
    <row r="113" s="2" customFormat="1">
      <c r="A113" s="39"/>
      <c r="B113" s="40"/>
      <c r="C113" s="41"/>
      <c r="D113" s="211" t="s">
        <v>120</v>
      </c>
      <c r="E113" s="41"/>
      <c r="F113" s="212" t="s">
        <v>162</v>
      </c>
      <c r="G113" s="41"/>
      <c r="H113" s="41"/>
      <c r="I113" s="213"/>
      <c r="J113" s="41"/>
      <c r="K113" s="41"/>
      <c r="L113" s="45"/>
      <c r="M113" s="214"/>
      <c r="N113" s="21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120</v>
      </c>
      <c r="AU113" s="18" t="s">
        <v>77</v>
      </c>
    </row>
    <row r="114" s="2" customFormat="1">
      <c r="A114" s="39"/>
      <c r="B114" s="40"/>
      <c r="C114" s="41"/>
      <c r="D114" s="216" t="s">
        <v>122</v>
      </c>
      <c r="E114" s="41"/>
      <c r="F114" s="217" t="s">
        <v>163</v>
      </c>
      <c r="G114" s="41"/>
      <c r="H114" s="41"/>
      <c r="I114" s="213"/>
      <c r="J114" s="41"/>
      <c r="K114" s="41"/>
      <c r="L114" s="45"/>
      <c r="M114" s="214"/>
      <c r="N114" s="21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122</v>
      </c>
      <c r="AU114" s="18" t="s">
        <v>77</v>
      </c>
    </row>
    <row r="115" s="13" customFormat="1">
      <c r="A115" s="13"/>
      <c r="B115" s="218"/>
      <c r="C115" s="219"/>
      <c r="D115" s="211" t="s">
        <v>124</v>
      </c>
      <c r="E115" s="220" t="s">
        <v>19</v>
      </c>
      <c r="F115" s="221" t="s">
        <v>164</v>
      </c>
      <c r="G115" s="219"/>
      <c r="H115" s="222">
        <v>21.239999999999998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124</v>
      </c>
      <c r="AU115" s="228" t="s">
        <v>77</v>
      </c>
      <c r="AV115" s="13" t="s">
        <v>77</v>
      </c>
      <c r="AW115" s="13" t="s">
        <v>32</v>
      </c>
      <c r="AX115" s="13" t="s">
        <v>70</v>
      </c>
      <c r="AY115" s="228" t="s">
        <v>110</v>
      </c>
    </row>
    <row r="116" s="13" customFormat="1">
      <c r="A116" s="13"/>
      <c r="B116" s="218"/>
      <c r="C116" s="219"/>
      <c r="D116" s="211" t="s">
        <v>124</v>
      </c>
      <c r="E116" s="220" t="s">
        <v>19</v>
      </c>
      <c r="F116" s="221" t="s">
        <v>165</v>
      </c>
      <c r="G116" s="219"/>
      <c r="H116" s="222">
        <v>19.32</v>
      </c>
      <c r="I116" s="223"/>
      <c r="J116" s="219"/>
      <c r="K116" s="219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124</v>
      </c>
      <c r="AU116" s="228" t="s">
        <v>77</v>
      </c>
      <c r="AV116" s="13" t="s">
        <v>77</v>
      </c>
      <c r="AW116" s="13" t="s">
        <v>32</v>
      </c>
      <c r="AX116" s="13" t="s">
        <v>70</v>
      </c>
      <c r="AY116" s="228" t="s">
        <v>110</v>
      </c>
    </row>
    <row r="117" s="14" customFormat="1">
      <c r="A117" s="14"/>
      <c r="B117" s="229"/>
      <c r="C117" s="230"/>
      <c r="D117" s="211" t="s">
        <v>124</v>
      </c>
      <c r="E117" s="231" t="s">
        <v>19</v>
      </c>
      <c r="F117" s="232" t="s">
        <v>166</v>
      </c>
      <c r="G117" s="230"/>
      <c r="H117" s="233">
        <v>40.560000000000002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124</v>
      </c>
      <c r="AU117" s="239" t="s">
        <v>77</v>
      </c>
      <c r="AV117" s="14" t="s">
        <v>118</v>
      </c>
      <c r="AW117" s="14" t="s">
        <v>32</v>
      </c>
      <c r="AX117" s="14" t="s">
        <v>75</v>
      </c>
      <c r="AY117" s="239" t="s">
        <v>110</v>
      </c>
    </row>
    <row r="118" s="2" customFormat="1" ht="16.5" customHeight="1">
      <c r="A118" s="39"/>
      <c r="B118" s="40"/>
      <c r="C118" s="198" t="s">
        <v>167</v>
      </c>
      <c r="D118" s="198" t="s">
        <v>113</v>
      </c>
      <c r="E118" s="199" t="s">
        <v>168</v>
      </c>
      <c r="F118" s="200" t="s">
        <v>169</v>
      </c>
      <c r="G118" s="201" t="s">
        <v>116</v>
      </c>
      <c r="H118" s="202">
        <v>21.263000000000002</v>
      </c>
      <c r="I118" s="203"/>
      <c r="J118" s="204">
        <f>ROUND(I118*H118,2)</f>
        <v>0</v>
      </c>
      <c r="K118" s="200" t="s">
        <v>117</v>
      </c>
      <c r="L118" s="45"/>
      <c r="M118" s="205" t="s">
        <v>19</v>
      </c>
      <c r="N118" s="206" t="s">
        <v>41</v>
      </c>
      <c r="O118" s="85"/>
      <c r="P118" s="207">
        <f>O118*H118</f>
        <v>0</v>
      </c>
      <c r="Q118" s="207">
        <v>0.40000000000000002</v>
      </c>
      <c r="R118" s="207">
        <f>Q118*H118</f>
        <v>8.5052000000000003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118</v>
      </c>
      <c r="AT118" s="209" t="s">
        <v>113</v>
      </c>
      <c r="AU118" s="209" t="s">
        <v>77</v>
      </c>
      <c r="AY118" s="18" t="s">
        <v>110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75</v>
      </c>
      <c r="BK118" s="210">
        <f>ROUND(I118*H118,2)</f>
        <v>0</v>
      </c>
      <c r="BL118" s="18" t="s">
        <v>118</v>
      </c>
      <c r="BM118" s="209" t="s">
        <v>170</v>
      </c>
    </row>
    <row r="119" s="2" customFormat="1">
      <c r="A119" s="39"/>
      <c r="B119" s="40"/>
      <c r="C119" s="41"/>
      <c r="D119" s="211" t="s">
        <v>120</v>
      </c>
      <c r="E119" s="41"/>
      <c r="F119" s="212" t="s">
        <v>171</v>
      </c>
      <c r="G119" s="41"/>
      <c r="H119" s="41"/>
      <c r="I119" s="213"/>
      <c r="J119" s="41"/>
      <c r="K119" s="41"/>
      <c r="L119" s="45"/>
      <c r="M119" s="214"/>
      <c r="N119" s="21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120</v>
      </c>
      <c r="AU119" s="18" t="s">
        <v>77</v>
      </c>
    </row>
    <row r="120" s="2" customFormat="1">
      <c r="A120" s="39"/>
      <c r="B120" s="40"/>
      <c r="C120" s="41"/>
      <c r="D120" s="216" t="s">
        <v>122</v>
      </c>
      <c r="E120" s="41"/>
      <c r="F120" s="217" t="s">
        <v>172</v>
      </c>
      <c r="G120" s="41"/>
      <c r="H120" s="41"/>
      <c r="I120" s="213"/>
      <c r="J120" s="41"/>
      <c r="K120" s="41"/>
      <c r="L120" s="45"/>
      <c r="M120" s="214"/>
      <c r="N120" s="21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122</v>
      </c>
      <c r="AU120" s="18" t="s">
        <v>77</v>
      </c>
    </row>
    <row r="121" s="13" customFormat="1">
      <c r="A121" s="13"/>
      <c r="B121" s="218"/>
      <c r="C121" s="219"/>
      <c r="D121" s="211" t="s">
        <v>124</v>
      </c>
      <c r="E121" s="220" t="s">
        <v>19</v>
      </c>
      <c r="F121" s="221" t="s">
        <v>173</v>
      </c>
      <c r="G121" s="219"/>
      <c r="H121" s="222">
        <v>21.263000000000002</v>
      </c>
      <c r="I121" s="223"/>
      <c r="J121" s="219"/>
      <c r="K121" s="219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124</v>
      </c>
      <c r="AU121" s="228" t="s">
        <v>77</v>
      </c>
      <c r="AV121" s="13" t="s">
        <v>77</v>
      </c>
      <c r="AW121" s="13" t="s">
        <v>32</v>
      </c>
      <c r="AX121" s="13" t="s">
        <v>75</v>
      </c>
      <c r="AY121" s="228" t="s">
        <v>110</v>
      </c>
    </row>
    <row r="122" s="2" customFormat="1" ht="21.75" customHeight="1">
      <c r="A122" s="39"/>
      <c r="B122" s="40"/>
      <c r="C122" s="198" t="s">
        <v>174</v>
      </c>
      <c r="D122" s="198" t="s">
        <v>113</v>
      </c>
      <c r="E122" s="199" t="s">
        <v>175</v>
      </c>
      <c r="F122" s="200" t="s">
        <v>176</v>
      </c>
      <c r="G122" s="201" t="s">
        <v>177</v>
      </c>
      <c r="H122" s="202">
        <v>400</v>
      </c>
      <c r="I122" s="203"/>
      <c r="J122" s="204">
        <f>ROUND(I122*H122,2)</f>
        <v>0</v>
      </c>
      <c r="K122" s="200" t="s">
        <v>117</v>
      </c>
      <c r="L122" s="45"/>
      <c r="M122" s="205" t="s">
        <v>19</v>
      </c>
      <c r="N122" s="206" t="s">
        <v>41</v>
      </c>
      <c r="O122" s="85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9" t="s">
        <v>118</v>
      </c>
      <c r="AT122" s="209" t="s">
        <v>113</v>
      </c>
      <c r="AU122" s="209" t="s">
        <v>77</v>
      </c>
      <c r="AY122" s="18" t="s">
        <v>110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8" t="s">
        <v>75</v>
      </c>
      <c r="BK122" s="210">
        <f>ROUND(I122*H122,2)</f>
        <v>0</v>
      </c>
      <c r="BL122" s="18" t="s">
        <v>118</v>
      </c>
      <c r="BM122" s="209" t="s">
        <v>178</v>
      </c>
    </row>
    <row r="123" s="2" customFormat="1">
      <c r="A123" s="39"/>
      <c r="B123" s="40"/>
      <c r="C123" s="41"/>
      <c r="D123" s="211" t="s">
        <v>120</v>
      </c>
      <c r="E123" s="41"/>
      <c r="F123" s="212" t="s">
        <v>179</v>
      </c>
      <c r="G123" s="41"/>
      <c r="H123" s="41"/>
      <c r="I123" s="213"/>
      <c r="J123" s="41"/>
      <c r="K123" s="41"/>
      <c r="L123" s="45"/>
      <c r="M123" s="214"/>
      <c r="N123" s="215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120</v>
      </c>
      <c r="AU123" s="18" t="s">
        <v>77</v>
      </c>
    </row>
    <row r="124" s="2" customFormat="1">
      <c r="A124" s="39"/>
      <c r="B124" s="40"/>
      <c r="C124" s="41"/>
      <c r="D124" s="216" t="s">
        <v>122</v>
      </c>
      <c r="E124" s="41"/>
      <c r="F124" s="217" t="s">
        <v>180</v>
      </c>
      <c r="G124" s="41"/>
      <c r="H124" s="41"/>
      <c r="I124" s="213"/>
      <c r="J124" s="41"/>
      <c r="K124" s="41"/>
      <c r="L124" s="45"/>
      <c r="M124" s="214"/>
      <c r="N124" s="21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122</v>
      </c>
      <c r="AU124" s="18" t="s">
        <v>77</v>
      </c>
    </row>
    <row r="125" s="13" customFormat="1">
      <c r="A125" s="13"/>
      <c r="B125" s="218"/>
      <c r="C125" s="219"/>
      <c r="D125" s="211" t="s">
        <v>124</v>
      </c>
      <c r="E125" s="220" t="s">
        <v>19</v>
      </c>
      <c r="F125" s="221" t="s">
        <v>181</v>
      </c>
      <c r="G125" s="219"/>
      <c r="H125" s="222">
        <v>400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8" t="s">
        <v>124</v>
      </c>
      <c r="AU125" s="228" t="s">
        <v>77</v>
      </c>
      <c r="AV125" s="13" t="s">
        <v>77</v>
      </c>
      <c r="AW125" s="13" t="s">
        <v>32</v>
      </c>
      <c r="AX125" s="13" t="s">
        <v>75</v>
      </c>
      <c r="AY125" s="228" t="s">
        <v>110</v>
      </c>
    </row>
    <row r="126" s="2" customFormat="1" ht="16.5" customHeight="1">
      <c r="A126" s="39"/>
      <c r="B126" s="40"/>
      <c r="C126" s="198" t="s">
        <v>182</v>
      </c>
      <c r="D126" s="198" t="s">
        <v>113</v>
      </c>
      <c r="E126" s="199" t="s">
        <v>183</v>
      </c>
      <c r="F126" s="200" t="s">
        <v>184</v>
      </c>
      <c r="G126" s="201" t="s">
        <v>177</v>
      </c>
      <c r="H126" s="202">
        <v>400</v>
      </c>
      <c r="I126" s="203"/>
      <c r="J126" s="204">
        <f>ROUND(I126*H126,2)</f>
        <v>0</v>
      </c>
      <c r="K126" s="200" t="s">
        <v>117</v>
      </c>
      <c r="L126" s="45"/>
      <c r="M126" s="205" t="s">
        <v>19</v>
      </c>
      <c r="N126" s="206" t="s">
        <v>41</v>
      </c>
      <c r="O126" s="85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118</v>
      </c>
      <c r="AT126" s="209" t="s">
        <v>113</v>
      </c>
      <c r="AU126" s="209" t="s">
        <v>77</v>
      </c>
      <c r="AY126" s="18" t="s">
        <v>110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75</v>
      </c>
      <c r="BK126" s="210">
        <f>ROUND(I126*H126,2)</f>
        <v>0</v>
      </c>
      <c r="BL126" s="18" t="s">
        <v>118</v>
      </c>
      <c r="BM126" s="209" t="s">
        <v>185</v>
      </c>
    </row>
    <row r="127" s="2" customFormat="1">
      <c r="A127" s="39"/>
      <c r="B127" s="40"/>
      <c r="C127" s="41"/>
      <c r="D127" s="211" t="s">
        <v>120</v>
      </c>
      <c r="E127" s="41"/>
      <c r="F127" s="212" t="s">
        <v>186</v>
      </c>
      <c r="G127" s="41"/>
      <c r="H127" s="41"/>
      <c r="I127" s="213"/>
      <c r="J127" s="41"/>
      <c r="K127" s="41"/>
      <c r="L127" s="45"/>
      <c r="M127" s="214"/>
      <c r="N127" s="21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120</v>
      </c>
      <c r="AU127" s="18" t="s">
        <v>77</v>
      </c>
    </row>
    <row r="128" s="2" customFormat="1">
      <c r="A128" s="39"/>
      <c r="B128" s="40"/>
      <c r="C128" s="41"/>
      <c r="D128" s="216" t="s">
        <v>122</v>
      </c>
      <c r="E128" s="41"/>
      <c r="F128" s="217" t="s">
        <v>187</v>
      </c>
      <c r="G128" s="41"/>
      <c r="H128" s="41"/>
      <c r="I128" s="213"/>
      <c r="J128" s="41"/>
      <c r="K128" s="41"/>
      <c r="L128" s="45"/>
      <c r="M128" s="214"/>
      <c r="N128" s="21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122</v>
      </c>
      <c r="AU128" s="18" t="s">
        <v>77</v>
      </c>
    </row>
    <row r="129" s="13" customFormat="1">
      <c r="A129" s="13"/>
      <c r="B129" s="218"/>
      <c r="C129" s="219"/>
      <c r="D129" s="211" t="s">
        <v>124</v>
      </c>
      <c r="E129" s="220" t="s">
        <v>19</v>
      </c>
      <c r="F129" s="221" t="s">
        <v>188</v>
      </c>
      <c r="G129" s="219"/>
      <c r="H129" s="222">
        <v>400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8" t="s">
        <v>124</v>
      </c>
      <c r="AU129" s="228" t="s">
        <v>77</v>
      </c>
      <c r="AV129" s="13" t="s">
        <v>77</v>
      </c>
      <c r="AW129" s="13" t="s">
        <v>32</v>
      </c>
      <c r="AX129" s="13" t="s">
        <v>75</v>
      </c>
      <c r="AY129" s="228" t="s">
        <v>110</v>
      </c>
    </row>
    <row r="130" s="2" customFormat="1" ht="16.5" customHeight="1">
      <c r="A130" s="39"/>
      <c r="B130" s="40"/>
      <c r="C130" s="240" t="s">
        <v>189</v>
      </c>
      <c r="D130" s="240" t="s">
        <v>190</v>
      </c>
      <c r="E130" s="241" t="s">
        <v>191</v>
      </c>
      <c r="F130" s="242" t="s">
        <v>192</v>
      </c>
      <c r="G130" s="243" t="s">
        <v>193</v>
      </c>
      <c r="H130" s="244">
        <v>8</v>
      </c>
      <c r="I130" s="245"/>
      <c r="J130" s="246">
        <f>ROUND(I130*H130,2)</f>
        <v>0</v>
      </c>
      <c r="K130" s="242" t="s">
        <v>117</v>
      </c>
      <c r="L130" s="247"/>
      <c r="M130" s="248" t="s">
        <v>19</v>
      </c>
      <c r="N130" s="249" t="s">
        <v>41</v>
      </c>
      <c r="O130" s="85"/>
      <c r="P130" s="207">
        <f>O130*H130</f>
        <v>0</v>
      </c>
      <c r="Q130" s="207">
        <v>0.001</v>
      </c>
      <c r="R130" s="207">
        <f>Q130*H130</f>
        <v>0.0080000000000000002</v>
      </c>
      <c r="S130" s="207">
        <v>0</v>
      </c>
      <c r="T130" s="20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09" t="s">
        <v>194</v>
      </c>
      <c r="AT130" s="209" t="s">
        <v>190</v>
      </c>
      <c r="AU130" s="209" t="s">
        <v>77</v>
      </c>
      <c r="AY130" s="18" t="s">
        <v>110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8" t="s">
        <v>75</v>
      </c>
      <c r="BK130" s="210">
        <f>ROUND(I130*H130,2)</f>
        <v>0</v>
      </c>
      <c r="BL130" s="18" t="s">
        <v>118</v>
      </c>
      <c r="BM130" s="209" t="s">
        <v>195</v>
      </c>
    </row>
    <row r="131" s="2" customFormat="1">
      <c r="A131" s="39"/>
      <c r="B131" s="40"/>
      <c r="C131" s="41"/>
      <c r="D131" s="211" t="s">
        <v>120</v>
      </c>
      <c r="E131" s="41"/>
      <c r="F131" s="212" t="s">
        <v>192</v>
      </c>
      <c r="G131" s="41"/>
      <c r="H131" s="41"/>
      <c r="I131" s="213"/>
      <c r="J131" s="41"/>
      <c r="K131" s="41"/>
      <c r="L131" s="45"/>
      <c r="M131" s="214"/>
      <c r="N131" s="21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120</v>
      </c>
      <c r="AU131" s="18" t="s">
        <v>77</v>
      </c>
    </row>
    <row r="132" s="13" customFormat="1">
      <c r="A132" s="13"/>
      <c r="B132" s="218"/>
      <c r="C132" s="219"/>
      <c r="D132" s="211" t="s">
        <v>124</v>
      </c>
      <c r="E132" s="219"/>
      <c r="F132" s="221" t="s">
        <v>196</v>
      </c>
      <c r="G132" s="219"/>
      <c r="H132" s="222">
        <v>8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8" t="s">
        <v>124</v>
      </c>
      <c r="AU132" s="228" t="s">
        <v>77</v>
      </c>
      <c r="AV132" s="13" t="s">
        <v>77</v>
      </c>
      <c r="AW132" s="13" t="s">
        <v>4</v>
      </c>
      <c r="AX132" s="13" t="s">
        <v>75</v>
      </c>
      <c r="AY132" s="228" t="s">
        <v>110</v>
      </c>
    </row>
    <row r="133" s="2" customFormat="1" ht="16.5" customHeight="1">
      <c r="A133" s="39"/>
      <c r="B133" s="40"/>
      <c r="C133" s="198" t="s">
        <v>197</v>
      </c>
      <c r="D133" s="198" t="s">
        <v>113</v>
      </c>
      <c r="E133" s="199" t="s">
        <v>198</v>
      </c>
      <c r="F133" s="200" t="s">
        <v>199</v>
      </c>
      <c r="G133" s="201" t="s">
        <v>116</v>
      </c>
      <c r="H133" s="202">
        <v>40</v>
      </c>
      <c r="I133" s="203"/>
      <c r="J133" s="204">
        <f>ROUND(I133*H133,2)</f>
        <v>0</v>
      </c>
      <c r="K133" s="200" t="s">
        <v>19</v>
      </c>
      <c r="L133" s="45"/>
      <c r="M133" s="205" t="s">
        <v>19</v>
      </c>
      <c r="N133" s="206" t="s">
        <v>41</v>
      </c>
      <c r="O133" s="85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9" t="s">
        <v>118</v>
      </c>
      <c r="AT133" s="209" t="s">
        <v>113</v>
      </c>
      <c r="AU133" s="209" t="s">
        <v>77</v>
      </c>
      <c r="AY133" s="18" t="s">
        <v>110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8" t="s">
        <v>75</v>
      </c>
      <c r="BK133" s="210">
        <f>ROUND(I133*H133,2)</f>
        <v>0</v>
      </c>
      <c r="BL133" s="18" t="s">
        <v>118</v>
      </c>
      <c r="BM133" s="209" t="s">
        <v>200</v>
      </c>
    </row>
    <row r="134" s="2" customFormat="1">
      <c r="A134" s="39"/>
      <c r="B134" s="40"/>
      <c r="C134" s="41"/>
      <c r="D134" s="211" t="s">
        <v>120</v>
      </c>
      <c r="E134" s="41"/>
      <c r="F134" s="212" t="s">
        <v>199</v>
      </c>
      <c r="G134" s="41"/>
      <c r="H134" s="41"/>
      <c r="I134" s="213"/>
      <c r="J134" s="41"/>
      <c r="K134" s="41"/>
      <c r="L134" s="45"/>
      <c r="M134" s="214"/>
      <c r="N134" s="21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120</v>
      </c>
      <c r="AU134" s="18" t="s">
        <v>77</v>
      </c>
    </row>
    <row r="135" s="13" customFormat="1">
      <c r="A135" s="13"/>
      <c r="B135" s="218"/>
      <c r="C135" s="219"/>
      <c r="D135" s="211" t="s">
        <v>124</v>
      </c>
      <c r="E135" s="220" t="s">
        <v>19</v>
      </c>
      <c r="F135" s="221" t="s">
        <v>201</v>
      </c>
      <c r="G135" s="219"/>
      <c r="H135" s="222">
        <v>40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124</v>
      </c>
      <c r="AU135" s="228" t="s">
        <v>77</v>
      </c>
      <c r="AV135" s="13" t="s">
        <v>77</v>
      </c>
      <c r="AW135" s="13" t="s">
        <v>32</v>
      </c>
      <c r="AX135" s="13" t="s">
        <v>75</v>
      </c>
      <c r="AY135" s="228" t="s">
        <v>110</v>
      </c>
    </row>
    <row r="136" s="2" customFormat="1" ht="16.5" customHeight="1">
      <c r="A136" s="39"/>
      <c r="B136" s="40"/>
      <c r="C136" s="198" t="s">
        <v>202</v>
      </c>
      <c r="D136" s="198" t="s">
        <v>113</v>
      </c>
      <c r="E136" s="199" t="s">
        <v>203</v>
      </c>
      <c r="F136" s="200" t="s">
        <v>204</v>
      </c>
      <c r="G136" s="201" t="s">
        <v>205</v>
      </c>
      <c r="H136" s="202">
        <v>20.649000000000001</v>
      </c>
      <c r="I136" s="203"/>
      <c r="J136" s="204">
        <f>ROUND(I136*H136,2)</f>
        <v>0</v>
      </c>
      <c r="K136" s="200" t="s">
        <v>19</v>
      </c>
      <c r="L136" s="45"/>
      <c r="M136" s="205" t="s">
        <v>19</v>
      </c>
      <c r="N136" s="206" t="s">
        <v>41</v>
      </c>
      <c r="O136" s="85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9" t="s">
        <v>118</v>
      </c>
      <c r="AT136" s="209" t="s">
        <v>113</v>
      </c>
      <c r="AU136" s="209" t="s">
        <v>77</v>
      </c>
      <c r="AY136" s="18" t="s">
        <v>110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75</v>
      </c>
      <c r="BK136" s="210">
        <f>ROUND(I136*H136,2)</f>
        <v>0</v>
      </c>
      <c r="BL136" s="18" t="s">
        <v>118</v>
      </c>
      <c r="BM136" s="209" t="s">
        <v>206</v>
      </c>
    </row>
    <row r="137" s="2" customFormat="1">
      <c r="A137" s="39"/>
      <c r="B137" s="40"/>
      <c r="C137" s="41"/>
      <c r="D137" s="211" t="s">
        <v>120</v>
      </c>
      <c r="E137" s="41"/>
      <c r="F137" s="212" t="s">
        <v>204</v>
      </c>
      <c r="G137" s="41"/>
      <c r="H137" s="41"/>
      <c r="I137" s="213"/>
      <c r="J137" s="41"/>
      <c r="K137" s="41"/>
      <c r="L137" s="45"/>
      <c r="M137" s="214"/>
      <c r="N137" s="21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120</v>
      </c>
      <c r="AU137" s="18" t="s">
        <v>77</v>
      </c>
    </row>
    <row r="138" s="13" customFormat="1">
      <c r="A138" s="13"/>
      <c r="B138" s="218"/>
      <c r="C138" s="219"/>
      <c r="D138" s="211" t="s">
        <v>124</v>
      </c>
      <c r="E138" s="220" t="s">
        <v>19</v>
      </c>
      <c r="F138" s="221" t="s">
        <v>207</v>
      </c>
      <c r="G138" s="219"/>
      <c r="H138" s="222">
        <v>20.649000000000001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8" t="s">
        <v>124</v>
      </c>
      <c r="AU138" s="228" t="s">
        <v>77</v>
      </c>
      <c r="AV138" s="13" t="s">
        <v>77</v>
      </c>
      <c r="AW138" s="13" t="s">
        <v>32</v>
      </c>
      <c r="AX138" s="13" t="s">
        <v>75</v>
      </c>
      <c r="AY138" s="228" t="s">
        <v>110</v>
      </c>
    </row>
    <row r="139" s="2" customFormat="1" ht="16.5" customHeight="1">
      <c r="A139" s="39"/>
      <c r="B139" s="40"/>
      <c r="C139" s="198" t="s">
        <v>208</v>
      </c>
      <c r="D139" s="198" t="s">
        <v>113</v>
      </c>
      <c r="E139" s="199" t="s">
        <v>209</v>
      </c>
      <c r="F139" s="200" t="s">
        <v>210</v>
      </c>
      <c r="G139" s="201" t="s">
        <v>19</v>
      </c>
      <c r="H139" s="202">
        <v>22.117999999999999</v>
      </c>
      <c r="I139" s="203"/>
      <c r="J139" s="204">
        <f>ROUND(I139*H139,2)</f>
        <v>0</v>
      </c>
      <c r="K139" s="200" t="s">
        <v>19</v>
      </c>
      <c r="L139" s="45"/>
      <c r="M139" s="205" t="s">
        <v>19</v>
      </c>
      <c r="N139" s="206" t="s">
        <v>41</v>
      </c>
      <c r="O139" s="85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9" t="s">
        <v>118</v>
      </c>
      <c r="AT139" s="209" t="s">
        <v>113</v>
      </c>
      <c r="AU139" s="209" t="s">
        <v>77</v>
      </c>
      <c r="AY139" s="18" t="s">
        <v>110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8" t="s">
        <v>75</v>
      </c>
      <c r="BK139" s="210">
        <f>ROUND(I139*H139,2)</f>
        <v>0</v>
      </c>
      <c r="BL139" s="18" t="s">
        <v>118</v>
      </c>
      <c r="BM139" s="209" t="s">
        <v>211</v>
      </c>
    </row>
    <row r="140" s="2" customFormat="1">
      <c r="A140" s="39"/>
      <c r="B140" s="40"/>
      <c r="C140" s="41"/>
      <c r="D140" s="211" t="s">
        <v>120</v>
      </c>
      <c r="E140" s="41"/>
      <c r="F140" s="212" t="s">
        <v>210</v>
      </c>
      <c r="G140" s="41"/>
      <c r="H140" s="41"/>
      <c r="I140" s="213"/>
      <c r="J140" s="41"/>
      <c r="K140" s="41"/>
      <c r="L140" s="45"/>
      <c r="M140" s="214"/>
      <c r="N140" s="21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120</v>
      </c>
      <c r="AU140" s="18" t="s">
        <v>77</v>
      </c>
    </row>
    <row r="141" s="13" customFormat="1">
      <c r="A141" s="13"/>
      <c r="B141" s="218"/>
      <c r="C141" s="219"/>
      <c r="D141" s="211" t="s">
        <v>124</v>
      </c>
      <c r="E141" s="220" t="s">
        <v>19</v>
      </c>
      <c r="F141" s="221" t="s">
        <v>212</v>
      </c>
      <c r="G141" s="219"/>
      <c r="H141" s="222">
        <v>22.117999999999999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124</v>
      </c>
      <c r="AU141" s="228" t="s">
        <v>77</v>
      </c>
      <c r="AV141" s="13" t="s">
        <v>77</v>
      </c>
      <c r="AW141" s="13" t="s">
        <v>32</v>
      </c>
      <c r="AX141" s="13" t="s">
        <v>75</v>
      </c>
      <c r="AY141" s="228" t="s">
        <v>110</v>
      </c>
    </row>
    <row r="142" s="12" customFormat="1" ht="22.8" customHeight="1">
      <c r="A142" s="12"/>
      <c r="B142" s="182"/>
      <c r="C142" s="183"/>
      <c r="D142" s="184" t="s">
        <v>69</v>
      </c>
      <c r="E142" s="196" t="s">
        <v>118</v>
      </c>
      <c r="F142" s="196" t="s">
        <v>213</v>
      </c>
      <c r="G142" s="183"/>
      <c r="H142" s="183"/>
      <c r="I142" s="186"/>
      <c r="J142" s="197">
        <f>BK142</f>
        <v>0</v>
      </c>
      <c r="K142" s="183"/>
      <c r="L142" s="188"/>
      <c r="M142" s="189"/>
      <c r="N142" s="190"/>
      <c r="O142" s="190"/>
      <c r="P142" s="191">
        <f>SUM(P143:P177)</f>
        <v>0</v>
      </c>
      <c r="Q142" s="190"/>
      <c r="R142" s="191">
        <f>SUM(R143:R177)</f>
        <v>239.85980198999999</v>
      </c>
      <c r="S142" s="190"/>
      <c r="T142" s="192">
        <f>SUM(T143:T177)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3" t="s">
        <v>75</v>
      </c>
      <c r="AT142" s="194" t="s">
        <v>69</v>
      </c>
      <c r="AU142" s="194" t="s">
        <v>75</v>
      </c>
      <c r="AY142" s="193" t="s">
        <v>110</v>
      </c>
      <c r="BK142" s="195">
        <f>SUM(BK143:BK177)</f>
        <v>0</v>
      </c>
    </row>
    <row r="143" s="2" customFormat="1" ht="21.75" customHeight="1">
      <c r="A143" s="39"/>
      <c r="B143" s="40"/>
      <c r="C143" s="198" t="s">
        <v>214</v>
      </c>
      <c r="D143" s="198" t="s">
        <v>113</v>
      </c>
      <c r="E143" s="199" t="s">
        <v>215</v>
      </c>
      <c r="F143" s="200" t="s">
        <v>216</v>
      </c>
      <c r="G143" s="201" t="s">
        <v>177</v>
      </c>
      <c r="H143" s="202">
        <v>142.279</v>
      </c>
      <c r="I143" s="203"/>
      <c r="J143" s="204">
        <f>ROUND(I143*H143,2)</f>
        <v>0</v>
      </c>
      <c r="K143" s="200" t="s">
        <v>117</v>
      </c>
      <c r="L143" s="45"/>
      <c r="M143" s="205" t="s">
        <v>19</v>
      </c>
      <c r="N143" s="206" t="s">
        <v>41</v>
      </c>
      <c r="O143" s="85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9" t="s">
        <v>118</v>
      </c>
      <c r="AT143" s="209" t="s">
        <v>113</v>
      </c>
      <c r="AU143" s="209" t="s">
        <v>77</v>
      </c>
      <c r="AY143" s="18" t="s">
        <v>110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8" t="s">
        <v>75</v>
      </c>
      <c r="BK143" s="210">
        <f>ROUND(I143*H143,2)</f>
        <v>0</v>
      </c>
      <c r="BL143" s="18" t="s">
        <v>118</v>
      </c>
      <c r="BM143" s="209" t="s">
        <v>217</v>
      </c>
    </row>
    <row r="144" s="2" customFormat="1">
      <c r="A144" s="39"/>
      <c r="B144" s="40"/>
      <c r="C144" s="41"/>
      <c r="D144" s="211" t="s">
        <v>120</v>
      </c>
      <c r="E144" s="41"/>
      <c r="F144" s="212" t="s">
        <v>218</v>
      </c>
      <c r="G144" s="41"/>
      <c r="H144" s="41"/>
      <c r="I144" s="213"/>
      <c r="J144" s="41"/>
      <c r="K144" s="41"/>
      <c r="L144" s="45"/>
      <c r="M144" s="214"/>
      <c r="N144" s="21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120</v>
      </c>
      <c r="AU144" s="18" t="s">
        <v>77</v>
      </c>
    </row>
    <row r="145" s="2" customFormat="1">
      <c r="A145" s="39"/>
      <c r="B145" s="40"/>
      <c r="C145" s="41"/>
      <c r="D145" s="216" t="s">
        <v>122</v>
      </c>
      <c r="E145" s="41"/>
      <c r="F145" s="217" t="s">
        <v>219</v>
      </c>
      <c r="G145" s="41"/>
      <c r="H145" s="41"/>
      <c r="I145" s="213"/>
      <c r="J145" s="41"/>
      <c r="K145" s="41"/>
      <c r="L145" s="45"/>
      <c r="M145" s="214"/>
      <c r="N145" s="21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122</v>
      </c>
      <c r="AU145" s="18" t="s">
        <v>77</v>
      </c>
    </row>
    <row r="146" s="13" customFormat="1">
      <c r="A146" s="13"/>
      <c r="B146" s="218"/>
      <c r="C146" s="219"/>
      <c r="D146" s="211" t="s">
        <v>124</v>
      </c>
      <c r="E146" s="220" t="s">
        <v>19</v>
      </c>
      <c r="F146" s="221" t="s">
        <v>220</v>
      </c>
      <c r="G146" s="219"/>
      <c r="H146" s="222">
        <v>24.149999999999999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8" t="s">
        <v>124</v>
      </c>
      <c r="AU146" s="228" t="s">
        <v>77</v>
      </c>
      <c r="AV146" s="13" t="s">
        <v>77</v>
      </c>
      <c r="AW146" s="13" t="s">
        <v>32</v>
      </c>
      <c r="AX146" s="13" t="s">
        <v>70</v>
      </c>
      <c r="AY146" s="228" t="s">
        <v>110</v>
      </c>
    </row>
    <row r="147" s="13" customFormat="1">
      <c r="A147" s="13"/>
      <c r="B147" s="218"/>
      <c r="C147" s="219"/>
      <c r="D147" s="211" t="s">
        <v>124</v>
      </c>
      <c r="E147" s="220" t="s">
        <v>19</v>
      </c>
      <c r="F147" s="221" t="s">
        <v>221</v>
      </c>
      <c r="G147" s="219"/>
      <c r="H147" s="222">
        <v>118.12900000000001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124</v>
      </c>
      <c r="AU147" s="228" t="s">
        <v>77</v>
      </c>
      <c r="AV147" s="13" t="s">
        <v>77</v>
      </c>
      <c r="AW147" s="13" t="s">
        <v>32</v>
      </c>
      <c r="AX147" s="13" t="s">
        <v>70</v>
      </c>
      <c r="AY147" s="228" t="s">
        <v>110</v>
      </c>
    </row>
    <row r="148" s="14" customFormat="1">
      <c r="A148" s="14"/>
      <c r="B148" s="229"/>
      <c r="C148" s="230"/>
      <c r="D148" s="211" t="s">
        <v>124</v>
      </c>
      <c r="E148" s="231" t="s">
        <v>19</v>
      </c>
      <c r="F148" s="232" t="s">
        <v>166</v>
      </c>
      <c r="G148" s="230"/>
      <c r="H148" s="233">
        <v>142.279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9" t="s">
        <v>124</v>
      </c>
      <c r="AU148" s="239" t="s">
        <v>77</v>
      </c>
      <c r="AV148" s="14" t="s">
        <v>118</v>
      </c>
      <c r="AW148" s="14" t="s">
        <v>32</v>
      </c>
      <c r="AX148" s="14" t="s">
        <v>75</v>
      </c>
      <c r="AY148" s="239" t="s">
        <v>110</v>
      </c>
    </row>
    <row r="149" s="2" customFormat="1" ht="24.15" customHeight="1">
      <c r="A149" s="39"/>
      <c r="B149" s="40"/>
      <c r="C149" s="198" t="s">
        <v>194</v>
      </c>
      <c r="D149" s="198" t="s">
        <v>113</v>
      </c>
      <c r="E149" s="199" t="s">
        <v>222</v>
      </c>
      <c r="F149" s="200" t="s">
        <v>223</v>
      </c>
      <c r="G149" s="201" t="s">
        <v>177</v>
      </c>
      <c r="H149" s="202">
        <v>142.279</v>
      </c>
      <c r="I149" s="203"/>
      <c r="J149" s="204">
        <f>ROUND(I149*H149,2)</f>
        <v>0</v>
      </c>
      <c r="K149" s="200" t="s">
        <v>117</v>
      </c>
      <c r="L149" s="45"/>
      <c r="M149" s="205" t="s">
        <v>19</v>
      </c>
      <c r="N149" s="206" t="s">
        <v>41</v>
      </c>
      <c r="O149" s="85"/>
      <c r="P149" s="207">
        <f>O149*H149</f>
        <v>0</v>
      </c>
      <c r="Q149" s="207">
        <v>0.93779000000000001</v>
      </c>
      <c r="R149" s="207">
        <f>Q149*H149</f>
        <v>133.42782341</v>
      </c>
      <c r="S149" s="207">
        <v>0</v>
      </c>
      <c r="T149" s="20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9" t="s">
        <v>118</v>
      </c>
      <c r="AT149" s="209" t="s">
        <v>113</v>
      </c>
      <c r="AU149" s="209" t="s">
        <v>77</v>
      </c>
      <c r="AY149" s="18" t="s">
        <v>110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8" t="s">
        <v>75</v>
      </c>
      <c r="BK149" s="210">
        <f>ROUND(I149*H149,2)</f>
        <v>0</v>
      </c>
      <c r="BL149" s="18" t="s">
        <v>118</v>
      </c>
      <c r="BM149" s="209" t="s">
        <v>224</v>
      </c>
    </row>
    <row r="150" s="2" customFormat="1">
      <c r="A150" s="39"/>
      <c r="B150" s="40"/>
      <c r="C150" s="41"/>
      <c r="D150" s="211" t="s">
        <v>120</v>
      </c>
      <c r="E150" s="41"/>
      <c r="F150" s="212" t="s">
        <v>223</v>
      </c>
      <c r="G150" s="41"/>
      <c r="H150" s="41"/>
      <c r="I150" s="213"/>
      <c r="J150" s="41"/>
      <c r="K150" s="41"/>
      <c r="L150" s="45"/>
      <c r="M150" s="214"/>
      <c r="N150" s="215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120</v>
      </c>
      <c r="AU150" s="18" t="s">
        <v>77</v>
      </c>
    </row>
    <row r="151" s="2" customFormat="1">
      <c r="A151" s="39"/>
      <c r="B151" s="40"/>
      <c r="C151" s="41"/>
      <c r="D151" s="216" t="s">
        <v>122</v>
      </c>
      <c r="E151" s="41"/>
      <c r="F151" s="217" t="s">
        <v>225</v>
      </c>
      <c r="G151" s="41"/>
      <c r="H151" s="41"/>
      <c r="I151" s="213"/>
      <c r="J151" s="41"/>
      <c r="K151" s="41"/>
      <c r="L151" s="45"/>
      <c r="M151" s="214"/>
      <c r="N151" s="215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122</v>
      </c>
      <c r="AU151" s="18" t="s">
        <v>77</v>
      </c>
    </row>
    <row r="152" s="2" customFormat="1">
      <c r="A152" s="39"/>
      <c r="B152" s="40"/>
      <c r="C152" s="41"/>
      <c r="D152" s="211" t="s">
        <v>226</v>
      </c>
      <c r="E152" s="41"/>
      <c r="F152" s="250" t="s">
        <v>227</v>
      </c>
      <c r="G152" s="41"/>
      <c r="H152" s="41"/>
      <c r="I152" s="213"/>
      <c r="J152" s="41"/>
      <c r="K152" s="41"/>
      <c r="L152" s="45"/>
      <c r="M152" s="214"/>
      <c r="N152" s="21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226</v>
      </c>
      <c r="AU152" s="18" t="s">
        <v>77</v>
      </c>
    </row>
    <row r="153" s="13" customFormat="1">
      <c r="A153" s="13"/>
      <c r="B153" s="218"/>
      <c r="C153" s="219"/>
      <c r="D153" s="211" t="s">
        <v>124</v>
      </c>
      <c r="E153" s="220" t="s">
        <v>19</v>
      </c>
      <c r="F153" s="221" t="s">
        <v>220</v>
      </c>
      <c r="G153" s="219"/>
      <c r="H153" s="222">
        <v>24.149999999999999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8" t="s">
        <v>124</v>
      </c>
      <c r="AU153" s="228" t="s">
        <v>77</v>
      </c>
      <c r="AV153" s="13" t="s">
        <v>77</v>
      </c>
      <c r="AW153" s="13" t="s">
        <v>32</v>
      </c>
      <c r="AX153" s="13" t="s">
        <v>70</v>
      </c>
      <c r="AY153" s="228" t="s">
        <v>110</v>
      </c>
    </row>
    <row r="154" s="13" customFormat="1">
      <c r="A154" s="13"/>
      <c r="B154" s="218"/>
      <c r="C154" s="219"/>
      <c r="D154" s="211" t="s">
        <v>124</v>
      </c>
      <c r="E154" s="220" t="s">
        <v>19</v>
      </c>
      <c r="F154" s="221" t="s">
        <v>221</v>
      </c>
      <c r="G154" s="219"/>
      <c r="H154" s="222">
        <v>118.12900000000001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8" t="s">
        <v>124</v>
      </c>
      <c r="AU154" s="228" t="s">
        <v>77</v>
      </c>
      <c r="AV154" s="13" t="s">
        <v>77</v>
      </c>
      <c r="AW154" s="13" t="s">
        <v>32</v>
      </c>
      <c r="AX154" s="13" t="s">
        <v>70</v>
      </c>
      <c r="AY154" s="228" t="s">
        <v>110</v>
      </c>
    </row>
    <row r="155" s="14" customFormat="1">
      <c r="A155" s="14"/>
      <c r="B155" s="229"/>
      <c r="C155" s="230"/>
      <c r="D155" s="211" t="s">
        <v>124</v>
      </c>
      <c r="E155" s="231" t="s">
        <v>19</v>
      </c>
      <c r="F155" s="232" t="s">
        <v>166</v>
      </c>
      <c r="G155" s="230"/>
      <c r="H155" s="233">
        <v>142.279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9" t="s">
        <v>124</v>
      </c>
      <c r="AU155" s="239" t="s">
        <v>77</v>
      </c>
      <c r="AV155" s="14" t="s">
        <v>118</v>
      </c>
      <c r="AW155" s="14" t="s">
        <v>32</v>
      </c>
      <c r="AX155" s="14" t="s">
        <v>75</v>
      </c>
      <c r="AY155" s="239" t="s">
        <v>110</v>
      </c>
    </row>
    <row r="156" s="2" customFormat="1" ht="16.5" customHeight="1">
      <c r="A156" s="39"/>
      <c r="B156" s="40"/>
      <c r="C156" s="198" t="s">
        <v>228</v>
      </c>
      <c r="D156" s="198" t="s">
        <v>113</v>
      </c>
      <c r="E156" s="199" t="s">
        <v>229</v>
      </c>
      <c r="F156" s="200" t="s">
        <v>230</v>
      </c>
      <c r="G156" s="201" t="s">
        <v>116</v>
      </c>
      <c r="H156" s="202">
        <v>22.689</v>
      </c>
      <c r="I156" s="203"/>
      <c r="J156" s="204">
        <f>ROUND(I156*H156,2)</f>
        <v>0</v>
      </c>
      <c r="K156" s="200" t="s">
        <v>117</v>
      </c>
      <c r="L156" s="45"/>
      <c r="M156" s="205" t="s">
        <v>19</v>
      </c>
      <c r="N156" s="206" t="s">
        <v>41</v>
      </c>
      <c r="O156" s="85"/>
      <c r="P156" s="207">
        <f>O156*H156</f>
        <v>0</v>
      </c>
      <c r="Q156" s="207">
        <v>2.0032199999999998</v>
      </c>
      <c r="R156" s="207">
        <f>Q156*H156</f>
        <v>45.451058579999994</v>
      </c>
      <c r="S156" s="207">
        <v>0</v>
      </c>
      <c r="T156" s="20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9" t="s">
        <v>118</v>
      </c>
      <c r="AT156" s="209" t="s">
        <v>113</v>
      </c>
      <c r="AU156" s="209" t="s">
        <v>77</v>
      </c>
      <c r="AY156" s="18" t="s">
        <v>110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8" t="s">
        <v>75</v>
      </c>
      <c r="BK156" s="210">
        <f>ROUND(I156*H156,2)</f>
        <v>0</v>
      </c>
      <c r="BL156" s="18" t="s">
        <v>118</v>
      </c>
      <c r="BM156" s="209" t="s">
        <v>231</v>
      </c>
    </row>
    <row r="157" s="2" customFormat="1">
      <c r="A157" s="39"/>
      <c r="B157" s="40"/>
      <c r="C157" s="41"/>
      <c r="D157" s="211" t="s">
        <v>120</v>
      </c>
      <c r="E157" s="41"/>
      <c r="F157" s="212" t="s">
        <v>232</v>
      </c>
      <c r="G157" s="41"/>
      <c r="H157" s="41"/>
      <c r="I157" s="213"/>
      <c r="J157" s="41"/>
      <c r="K157" s="41"/>
      <c r="L157" s="45"/>
      <c r="M157" s="214"/>
      <c r="N157" s="21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120</v>
      </c>
      <c r="AU157" s="18" t="s">
        <v>77</v>
      </c>
    </row>
    <row r="158" s="2" customFormat="1">
      <c r="A158" s="39"/>
      <c r="B158" s="40"/>
      <c r="C158" s="41"/>
      <c r="D158" s="216" t="s">
        <v>122</v>
      </c>
      <c r="E158" s="41"/>
      <c r="F158" s="217" t="s">
        <v>233</v>
      </c>
      <c r="G158" s="41"/>
      <c r="H158" s="41"/>
      <c r="I158" s="213"/>
      <c r="J158" s="41"/>
      <c r="K158" s="41"/>
      <c r="L158" s="45"/>
      <c r="M158" s="214"/>
      <c r="N158" s="215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122</v>
      </c>
      <c r="AU158" s="18" t="s">
        <v>77</v>
      </c>
    </row>
    <row r="159" s="13" customFormat="1">
      <c r="A159" s="13"/>
      <c r="B159" s="218"/>
      <c r="C159" s="219"/>
      <c r="D159" s="211" t="s">
        <v>124</v>
      </c>
      <c r="E159" s="220" t="s">
        <v>19</v>
      </c>
      <c r="F159" s="221" t="s">
        <v>234</v>
      </c>
      <c r="G159" s="219"/>
      <c r="H159" s="222">
        <v>22.689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124</v>
      </c>
      <c r="AU159" s="228" t="s">
        <v>77</v>
      </c>
      <c r="AV159" s="13" t="s">
        <v>77</v>
      </c>
      <c r="AW159" s="13" t="s">
        <v>32</v>
      </c>
      <c r="AX159" s="13" t="s">
        <v>75</v>
      </c>
      <c r="AY159" s="228" t="s">
        <v>110</v>
      </c>
    </row>
    <row r="160" s="2" customFormat="1" ht="16.5" customHeight="1">
      <c r="A160" s="39"/>
      <c r="B160" s="40"/>
      <c r="C160" s="198" t="s">
        <v>235</v>
      </c>
      <c r="D160" s="198" t="s">
        <v>113</v>
      </c>
      <c r="E160" s="199" t="s">
        <v>236</v>
      </c>
      <c r="F160" s="200" t="s">
        <v>237</v>
      </c>
      <c r="G160" s="201" t="s">
        <v>177</v>
      </c>
      <c r="H160" s="202">
        <v>75.629999999999995</v>
      </c>
      <c r="I160" s="203"/>
      <c r="J160" s="204">
        <f>ROUND(I160*H160,2)</f>
        <v>0</v>
      </c>
      <c r="K160" s="200" t="s">
        <v>117</v>
      </c>
      <c r="L160" s="45"/>
      <c r="M160" s="205" t="s">
        <v>19</v>
      </c>
      <c r="N160" s="206" t="s">
        <v>41</v>
      </c>
      <c r="O160" s="85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9" t="s">
        <v>118</v>
      </c>
      <c r="AT160" s="209" t="s">
        <v>113</v>
      </c>
      <c r="AU160" s="209" t="s">
        <v>77</v>
      </c>
      <c r="AY160" s="18" t="s">
        <v>110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8" t="s">
        <v>75</v>
      </c>
      <c r="BK160" s="210">
        <f>ROUND(I160*H160,2)</f>
        <v>0</v>
      </c>
      <c r="BL160" s="18" t="s">
        <v>118</v>
      </c>
      <c r="BM160" s="209" t="s">
        <v>238</v>
      </c>
    </row>
    <row r="161" s="2" customFormat="1">
      <c r="A161" s="39"/>
      <c r="B161" s="40"/>
      <c r="C161" s="41"/>
      <c r="D161" s="211" t="s">
        <v>120</v>
      </c>
      <c r="E161" s="41"/>
      <c r="F161" s="212" t="s">
        <v>239</v>
      </c>
      <c r="G161" s="41"/>
      <c r="H161" s="41"/>
      <c r="I161" s="213"/>
      <c r="J161" s="41"/>
      <c r="K161" s="41"/>
      <c r="L161" s="45"/>
      <c r="M161" s="214"/>
      <c r="N161" s="21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120</v>
      </c>
      <c r="AU161" s="18" t="s">
        <v>77</v>
      </c>
    </row>
    <row r="162" s="2" customFormat="1">
      <c r="A162" s="39"/>
      <c r="B162" s="40"/>
      <c r="C162" s="41"/>
      <c r="D162" s="216" t="s">
        <v>122</v>
      </c>
      <c r="E162" s="41"/>
      <c r="F162" s="217" t="s">
        <v>240</v>
      </c>
      <c r="G162" s="41"/>
      <c r="H162" s="41"/>
      <c r="I162" s="213"/>
      <c r="J162" s="41"/>
      <c r="K162" s="41"/>
      <c r="L162" s="45"/>
      <c r="M162" s="214"/>
      <c r="N162" s="215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122</v>
      </c>
      <c r="AU162" s="18" t="s">
        <v>77</v>
      </c>
    </row>
    <row r="163" s="13" customFormat="1">
      <c r="A163" s="13"/>
      <c r="B163" s="218"/>
      <c r="C163" s="219"/>
      <c r="D163" s="211" t="s">
        <v>124</v>
      </c>
      <c r="E163" s="220" t="s">
        <v>19</v>
      </c>
      <c r="F163" s="221" t="s">
        <v>241</v>
      </c>
      <c r="G163" s="219"/>
      <c r="H163" s="222">
        <v>75.629999999999995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8" t="s">
        <v>124</v>
      </c>
      <c r="AU163" s="228" t="s">
        <v>77</v>
      </c>
      <c r="AV163" s="13" t="s">
        <v>77</v>
      </c>
      <c r="AW163" s="13" t="s">
        <v>32</v>
      </c>
      <c r="AX163" s="13" t="s">
        <v>75</v>
      </c>
      <c r="AY163" s="228" t="s">
        <v>110</v>
      </c>
    </row>
    <row r="164" s="2" customFormat="1" ht="16.5" customHeight="1">
      <c r="A164" s="39"/>
      <c r="B164" s="40"/>
      <c r="C164" s="198" t="s">
        <v>242</v>
      </c>
      <c r="D164" s="198" t="s">
        <v>113</v>
      </c>
      <c r="E164" s="199" t="s">
        <v>243</v>
      </c>
      <c r="F164" s="200" t="s">
        <v>244</v>
      </c>
      <c r="G164" s="201" t="s">
        <v>177</v>
      </c>
      <c r="H164" s="202">
        <v>54</v>
      </c>
      <c r="I164" s="203"/>
      <c r="J164" s="204">
        <f>ROUND(I164*H164,2)</f>
        <v>0</v>
      </c>
      <c r="K164" s="200" t="s">
        <v>117</v>
      </c>
      <c r="L164" s="45"/>
      <c r="M164" s="205" t="s">
        <v>19</v>
      </c>
      <c r="N164" s="206" t="s">
        <v>41</v>
      </c>
      <c r="O164" s="85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9" t="s">
        <v>118</v>
      </c>
      <c r="AT164" s="209" t="s">
        <v>113</v>
      </c>
      <c r="AU164" s="209" t="s">
        <v>77</v>
      </c>
      <c r="AY164" s="18" t="s">
        <v>110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8" t="s">
        <v>75</v>
      </c>
      <c r="BK164" s="210">
        <f>ROUND(I164*H164,2)</f>
        <v>0</v>
      </c>
      <c r="BL164" s="18" t="s">
        <v>118</v>
      </c>
      <c r="BM164" s="209" t="s">
        <v>245</v>
      </c>
    </row>
    <row r="165" s="2" customFormat="1">
      <c r="A165" s="39"/>
      <c r="B165" s="40"/>
      <c r="C165" s="41"/>
      <c r="D165" s="211" t="s">
        <v>120</v>
      </c>
      <c r="E165" s="41"/>
      <c r="F165" s="212" t="s">
        <v>246</v>
      </c>
      <c r="G165" s="41"/>
      <c r="H165" s="41"/>
      <c r="I165" s="213"/>
      <c r="J165" s="41"/>
      <c r="K165" s="41"/>
      <c r="L165" s="45"/>
      <c r="M165" s="214"/>
      <c r="N165" s="21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120</v>
      </c>
      <c r="AU165" s="18" t="s">
        <v>77</v>
      </c>
    </row>
    <row r="166" s="2" customFormat="1">
      <c r="A166" s="39"/>
      <c r="B166" s="40"/>
      <c r="C166" s="41"/>
      <c r="D166" s="216" t="s">
        <v>122</v>
      </c>
      <c r="E166" s="41"/>
      <c r="F166" s="217" t="s">
        <v>247</v>
      </c>
      <c r="G166" s="41"/>
      <c r="H166" s="41"/>
      <c r="I166" s="213"/>
      <c r="J166" s="41"/>
      <c r="K166" s="41"/>
      <c r="L166" s="45"/>
      <c r="M166" s="214"/>
      <c r="N166" s="215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122</v>
      </c>
      <c r="AU166" s="18" t="s">
        <v>77</v>
      </c>
    </row>
    <row r="167" s="13" customFormat="1">
      <c r="A167" s="13"/>
      <c r="B167" s="218"/>
      <c r="C167" s="219"/>
      <c r="D167" s="211" t="s">
        <v>124</v>
      </c>
      <c r="E167" s="220" t="s">
        <v>19</v>
      </c>
      <c r="F167" s="221" t="s">
        <v>248</v>
      </c>
      <c r="G167" s="219"/>
      <c r="H167" s="222">
        <v>54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8" t="s">
        <v>124</v>
      </c>
      <c r="AU167" s="228" t="s">
        <v>77</v>
      </c>
      <c r="AV167" s="13" t="s">
        <v>77</v>
      </c>
      <c r="AW167" s="13" t="s">
        <v>32</v>
      </c>
      <c r="AX167" s="13" t="s">
        <v>75</v>
      </c>
      <c r="AY167" s="228" t="s">
        <v>110</v>
      </c>
    </row>
    <row r="168" s="2" customFormat="1" ht="21.75" customHeight="1">
      <c r="A168" s="39"/>
      <c r="B168" s="40"/>
      <c r="C168" s="198" t="s">
        <v>249</v>
      </c>
      <c r="D168" s="198" t="s">
        <v>113</v>
      </c>
      <c r="E168" s="199" t="s">
        <v>250</v>
      </c>
      <c r="F168" s="200" t="s">
        <v>251</v>
      </c>
      <c r="G168" s="201" t="s">
        <v>116</v>
      </c>
      <c r="H168" s="202">
        <v>3.6299999999999999</v>
      </c>
      <c r="I168" s="203"/>
      <c r="J168" s="204">
        <f>ROUND(I168*H168,2)</f>
        <v>0</v>
      </c>
      <c r="K168" s="200" t="s">
        <v>117</v>
      </c>
      <c r="L168" s="45"/>
      <c r="M168" s="205" t="s">
        <v>19</v>
      </c>
      <c r="N168" s="206" t="s">
        <v>41</v>
      </c>
      <c r="O168" s="85"/>
      <c r="P168" s="207">
        <f>O168*H168</f>
        <v>0</v>
      </c>
      <c r="Q168" s="207">
        <v>1.8480000000000001</v>
      </c>
      <c r="R168" s="207">
        <f>Q168*H168</f>
        <v>6.70824</v>
      </c>
      <c r="S168" s="207">
        <v>0</v>
      </c>
      <c r="T168" s="20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9" t="s">
        <v>118</v>
      </c>
      <c r="AT168" s="209" t="s">
        <v>113</v>
      </c>
      <c r="AU168" s="209" t="s">
        <v>77</v>
      </c>
      <c r="AY168" s="18" t="s">
        <v>110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8" t="s">
        <v>75</v>
      </c>
      <c r="BK168" s="210">
        <f>ROUND(I168*H168,2)</f>
        <v>0</v>
      </c>
      <c r="BL168" s="18" t="s">
        <v>118</v>
      </c>
      <c r="BM168" s="209" t="s">
        <v>252</v>
      </c>
    </row>
    <row r="169" s="2" customFormat="1">
      <c r="A169" s="39"/>
      <c r="B169" s="40"/>
      <c r="C169" s="41"/>
      <c r="D169" s="211" t="s">
        <v>120</v>
      </c>
      <c r="E169" s="41"/>
      <c r="F169" s="212" t="s">
        <v>253</v>
      </c>
      <c r="G169" s="41"/>
      <c r="H169" s="41"/>
      <c r="I169" s="213"/>
      <c r="J169" s="41"/>
      <c r="K169" s="41"/>
      <c r="L169" s="45"/>
      <c r="M169" s="214"/>
      <c r="N169" s="215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120</v>
      </c>
      <c r="AU169" s="18" t="s">
        <v>77</v>
      </c>
    </row>
    <row r="170" s="2" customFormat="1">
      <c r="A170" s="39"/>
      <c r="B170" s="40"/>
      <c r="C170" s="41"/>
      <c r="D170" s="216" t="s">
        <v>122</v>
      </c>
      <c r="E170" s="41"/>
      <c r="F170" s="217" t="s">
        <v>254</v>
      </c>
      <c r="G170" s="41"/>
      <c r="H170" s="41"/>
      <c r="I170" s="213"/>
      <c r="J170" s="41"/>
      <c r="K170" s="41"/>
      <c r="L170" s="45"/>
      <c r="M170" s="214"/>
      <c r="N170" s="21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122</v>
      </c>
      <c r="AU170" s="18" t="s">
        <v>77</v>
      </c>
    </row>
    <row r="171" s="13" customFormat="1">
      <c r="A171" s="13"/>
      <c r="B171" s="218"/>
      <c r="C171" s="219"/>
      <c r="D171" s="211" t="s">
        <v>124</v>
      </c>
      <c r="E171" s="220" t="s">
        <v>19</v>
      </c>
      <c r="F171" s="221" t="s">
        <v>255</v>
      </c>
      <c r="G171" s="219"/>
      <c r="H171" s="222">
        <v>3.6299999999999999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124</v>
      </c>
      <c r="AU171" s="228" t="s">
        <v>77</v>
      </c>
      <c r="AV171" s="13" t="s">
        <v>77</v>
      </c>
      <c r="AW171" s="13" t="s">
        <v>32</v>
      </c>
      <c r="AX171" s="13" t="s">
        <v>75</v>
      </c>
      <c r="AY171" s="228" t="s">
        <v>110</v>
      </c>
    </row>
    <row r="172" s="2" customFormat="1" ht="21.75" customHeight="1">
      <c r="A172" s="39"/>
      <c r="B172" s="40"/>
      <c r="C172" s="198" t="s">
        <v>256</v>
      </c>
      <c r="D172" s="198" t="s">
        <v>113</v>
      </c>
      <c r="E172" s="199" t="s">
        <v>257</v>
      </c>
      <c r="F172" s="200" t="s">
        <v>258</v>
      </c>
      <c r="G172" s="201" t="s">
        <v>116</v>
      </c>
      <c r="H172" s="202">
        <v>35.241999999999997</v>
      </c>
      <c r="I172" s="203"/>
      <c r="J172" s="204">
        <f>ROUND(I172*H172,2)</f>
        <v>0</v>
      </c>
      <c r="K172" s="200" t="s">
        <v>117</v>
      </c>
      <c r="L172" s="45"/>
      <c r="M172" s="205" t="s">
        <v>19</v>
      </c>
      <c r="N172" s="206" t="s">
        <v>41</v>
      </c>
      <c r="O172" s="85"/>
      <c r="P172" s="207">
        <f>O172*H172</f>
        <v>0</v>
      </c>
      <c r="Q172" s="207">
        <v>1.54</v>
      </c>
      <c r="R172" s="207">
        <f>Q172*H172</f>
        <v>54.272679999999994</v>
      </c>
      <c r="S172" s="207">
        <v>0</v>
      </c>
      <c r="T172" s="20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9" t="s">
        <v>118</v>
      </c>
      <c r="AT172" s="209" t="s">
        <v>113</v>
      </c>
      <c r="AU172" s="209" t="s">
        <v>77</v>
      </c>
      <c r="AY172" s="18" t="s">
        <v>110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8" t="s">
        <v>75</v>
      </c>
      <c r="BK172" s="210">
        <f>ROUND(I172*H172,2)</f>
        <v>0</v>
      </c>
      <c r="BL172" s="18" t="s">
        <v>118</v>
      </c>
      <c r="BM172" s="209" t="s">
        <v>259</v>
      </c>
    </row>
    <row r="173" s="2" customFormat="1">
      <c r="A173" s="39"/>
      <c r="B173" s="40"/>
      <c r="C173" s="41"/>
      <c r="D173" s="211" t="s">
        <v>120</v>
      </c>
      <c r="E173" s="41"/>
      <c r="F173" s="212" t="s">
        <v>260</v>
      </c>
      <c r="G173" s="41"/>
      <c r="H173" s="41"/>
      <c r="I173" s="213"/>
      <c r="J173" s="41"/>
      <c r="K173" s="41"/>
      <c r="L173" s="45"/>
      <c r="M173" s="214"/>
      <c r="N173" s="21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120</v>
      </c>
      <c r="AU173" s="18" t="s">
        <v>77</v>
      </c>
    </row>
    <row r="174" s="2" customFormat="1">
      <c r="A174" s="39"/>
      <c r="B174" s="40"/>
      <c r="C174" s="41"/>
      <c r="D174" s="216" t="s">
        <v>122</v>
      </c>
      <c r="E174" s="41"/>
      <c r="F174" s="217" t="s">
        <v>261</v>
      </c>
      <c r="G174" s="41"/>
      <c r="H174" s="41"/>
      <c r="I174" s="213"/>
      <c r="J174" s="41"/>
      <c r="K174" s="41"/>
      <c r="L174" s="45"/>
      <c r="M174" s="214"/>
      <c r="N174" s="21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122</v>
      </c>
      <c r="AU174" s="18" t="s">
        <v>77</v>
      </c>
    </row>
    <row r="175" s="13" customFormat="1">
      <c r="A175" s="13"/>
      <c r="B175" s="218"/>
      <c r="C175" s="219"/>
      <c r="D175" s="211" t="s">
        <v>124</v>
      </c>
      <c r="E175" s="220" t="s">
        <v>19</v>
      </c>
      <c r="F175" s="221" t="s">
        <v>262</v>
      </c>
      <c r="G175" s="219"/>
      <c r="H175" s="222">
        <v>16.800000000000001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8" t="s">
        <v>124</v>
      </c>
      <c r="AU175" s="228" t="s">
        <v>77</v>
      </c>
      <c r="AV175" s="13" t="s">
        <v>77</v>
      </c>
      <c r="AW175" s="13" t="s">
        <v>32</v>
      </c>
      <c r="AX175" s="13" t="s">
        <v>70</v>
      </c>
      <c r="AY175" s="228" t="s">
        <v>110</v>
      </c>
    </row>
    <row r="176" s="13" customFormat="1">
      <c r="A176" s="13"/>
      <c r="B176" s="218"/>
      <c r="C176" s="219"/>
      <c r="D176" s="211" t="s">
        <v>124</v>
      </c>
      <c r="E176" s="220" t="s">
        <v>19</v>
      </c>
      <c r="F176" s="221" t="s">
        <v>263</v>
      </c>
      <c r="G176" s="219"/>
      <c r="H176" s="222">
        <v>18.442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8" t="s">
        <v>124</v>
      </c>
      <c r="AU176" s="228" t="s">
        <v>77</v>
      </c>
      <c r="AV176" s="13" t="s">
        <v>77</v>
      </c>
      <c r="AW176" s="13" t="s">
        <v>32</v>
      </c>
      <c r="AX176" s="13" t="s">
        <v>70</v>
      </c>
      <c r="AY176" s="228" t="s">
        <v>110</v>
      </c>
    </row>
    <row r="177" s="14" customFormat="1">
      <c r="A177" s="14"/>
      <c r="B177" s="229"/>
      <c r="C177" s="230"/>
      <c r="D177" s="211" t="s">
        <v>124</v>
      </c>
      <c r="E177" s="231" t="s">
        <v>19</v>
      </c>
      <c r="F177" s="232" t="s">
        <v>166</v>
      </c>
      <c r="G177" s="230"/>
      <c r="H177" s="233">
        <v>35.242000000000004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9" t="s">
        <v>124</v>
      </c>
      <c r="AU177" s="239" t="s">
        <v>77</v>
      </c>
      <c r="AV177" s="14" t="s">
        <v>118</v>
      </c>
      <c r="AW177" s="14" t="s">
        <v>32</v>
      </c>
      <c r="AX177" s="14" t="s">
        <v>75</v>
      </c>
      <c r="AY177" s="239" t="s">
        <v>110</v>
      </c>
    </row>
    <row r="178" s="12" customFormat="1" ht="22.8" customHeight="1">
      <c r="A178" s="12"/>
      <c r="B178" s="182"/>
      <c r="C178" s="183"/>
      <c r="D178" s="184" t="s">
        <v>69</v>
      </c>
      <c r="E178" s="196" t="s">
        <v>167</v>
      </c>
      <c r="F178" s="196" t="s">
        <v>264</v>
      </c>
      <c r="G178" s="183"/>
      <c r="H178" s="183"/>
      <c r="I178" s="186"/>
      <c r="J178" s="197">
        <f>BK178</f>
        <v>0</v>
      </c>
      <c r="K178" s="183"/>
      <c r="L178" s="188"/>
      <c r="M178" s="189"/>
      <c r="N178" s="190"/>
      <c r="O178" s="190"/>
      <c r="P178" s="191">
        <f>SUM(P179:P182)</f>
        <v>0</v>
      </c>
      <c r="Q178" s="190"/>
      <c r="R178" s="191">
        <f>SUM(R179:R182)</f>
        <v>0.10124999999999999</v>
      </c>
      <c r="S178" s="190"/>
      <c r="T178" s="192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3" t="s">
        <v>75</v>
      </c>
      <c r="AT178" s="194" t="s">
        <v>69</v>
      </c>
      <c r="AU178" s="194" t="s">
        <v>75</v>
      </c>
      <c r="AY178" s="193" t="s">
        <v>110</v>
      </c>
      <c r="BK178" s="195">
        <f>SUM(BK179:BK182)</f>
        <v>0</v>
      </c>
    </row>
    <row r="179" s="2" customFormat="1" ht="16.5" customHeight="1">
      <c r="A179" s="39"/>
      <c r="B179" s="40"/>
      <c r="C179" s="198" t="s">
        <v>265</v>
      </c>
      <c r="D179" s="198" t="s">
        <v>113</v>
      </c>
      <c r="E179" s="199" t="s">
        <v>266</v>
      </c>
      <c r="F179" s="200" t="s">
        <v>267</v>
      </c>
      <c r="G179" s="201" t="s">
        <v>177</v>
      </c>
      <c r="H179" s="202">
        <v>4.5</v>
      </c>
      <c r="I179" s="203"/>
      <c r="J179" s="204">
        <f>ROUND(I179*H179,2)</f>
        <v>0</v>
      </c>
      <c r="K179" s="200" t="s">
        <v>117</v>
      </c>
      <c r="L179" s="45"/>
      <c r="M179" s="205" t="s">
        <v>19</v>
      </c>
      <c r="N179" s="206" t="s">
        <v>41</v>
      </c>
      <c r="O179" s="85"/>
      <c r="P179" s="207">
        <f>O179*H179</f>
        <v>0</v>
      </c>
      <c r="Q179" s="207">
        <v>0.022499999999999999</v>
      </c>
      <c r="R179" s="207">
        <f>Q179*H179</f>
        <v>0.10124999999999999</v>
      </c>
      <c r="S179" s="207">
        <v>0</v>
      </c>
      <c r="T179" s="20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9" t="s">
        <v>118</v>
      </c>
      <c r="AT179" s="209" t="s">
        <v>113</v>
      </c>
      <c r="AU179" s="209" t="s">
        <v>77</v>
      </c>
      <c r="AY179" s="18" t="s">
        <v>110</v>
      </c>
      <c r="BE179" s="210">
        <f>IF(N179="základní",J179,0)</f>
        <v>0</v>
      </c>
      <c r="BF179" s="210">
        <f>IF(N179="snížená",J179,0)</f>
        <v>0</v>
      </c>
      <c r="BG179" s="210">
        <f>IF(N179="zákl. přenesená",J179,0)</f>
        <v>0</v>
      </c>
      <c r="BH179" s="210">
        <f>IF(N179="sníž. přenesená",J179,0)</f>
        <v>0</v>
      </c>
      <c r="BI179" s="210">
        <f>IF(N179="nulová",J179,0)</f>
        <v>0</v>
      </c>
      <c r="BJ179" s="18" t="s">
        <v>75</v>
      </c>
      <c r="BK179" s="210">
        <f>ROUND(I179*H179,2)</f>
        <v>0</v>
      </c>
      <c r="BL179" s="18" t="s">
        <v>118</v>
      </c>
      <c r="BM179" s="209" t="s">
        <v>268</v>
      </c>
    </row>
    <row r="180" s="2" customFormat="1">
      <c r="A180" s="39"/>
      <c r="B180" s="40"/>
      <c r="C180" s="41"/>
      <c r="D180" s="211" t="s">
        <v>120</v>
      </c>
      <c r="E180" s="41"/>
      <c r="F180" s="212" t="s">
        <v>269</v>
      </c>
      <c r="G180" s="41"/>
      <c r="H180" s="41"/>
      <c r="I180" s="213"/>
      <c r="J180" s="41"/>
      <c r="K180" s="41"/>
      <c r="L180" s="45"/>
      <c r="M180" s="214"/>
      <c r="N180" s="215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120</v>
      </c>
      <c r="AU180" s="18" t="s">
        <v>77</v>
      </c>
    </row>
    <row r="181" s="2" customFormat="1">
      <c r="A181" s="39"/>
      <c r="B181" s="40"/>
      <c r="C181" s="41"/>
      <c r="D181" s="216" t="s">
        <v>122</v>
      </c>
      <c r="E181" s="41"/>
      <c r="F181" s="217" t="s">
        <v>270</v>
      </c>
      <c r="G181" s="41"/>
      <c r="H181" s="41"/>
      <c r="I181" s="213"/>
      <c r="J181" s="41"/>
      <c r="K181" s="41"/>
      <c r="L181" s="45"/>
      <c r="M181" s="214"/>
      <c r="N181" s="21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122</v>
      </c>
      <c r="AU181" s="18" t="s">
        <v>77</v>
      </c>
    </row>
    <row r="182" s="13" customFormat="1">
      <c r="A182" s="13"/>
      <c r="B182" s="218"/>
      <c r="C182" s="219"/>
      <c r="D182" s="211" t="s">
        <v>124</v>
      </c>
      <c r="E182" s="220" t="s">
        <v>19</v>
      </c>
      <c r="F182" s="221" t="s">
        <v>271</v>
      </c>
      <c r="G182" s="219"/>
      <c r="H182" s="222">
        <v>4.5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8" t="s">
        <v>124</v>
      </c>
      <c r="AU182" s="228" t="s">
        <v>77</v>
      </c>
      <c r="AV182" s="13" t="s">
        <v>77</v>
      </c>
      <c r="AW182" s="13" t="s">
        <v>32</v>
      </c>
      <c r="AX182" s="13" t="s">
        <v>75</v>
      </c>
      <c r="AY182" s="228" t="s">
        <v>110</v>
      </c>
    </row>
    <row r="183" s="12" customFormat="1" ht="22.8" customHeight="1">
      <c r="A183" s="12"/>
      <c r="B183" s="182"/>
      <c r="C183" s="183"/>
      <c r="D183" s="184" t="s">
        <v>69</v>
      </c>
      <c r="E183" s="196" t="s">
        <v>272</v>
      </c>
      <c r="F183" s="196" t="s">
        <v>273</v>
      </c>
      <c r="G183" s="183"/>
      <c r="H183" s="183"/>
      <c r="I183" s="186"/>
      <c r="J183" s="197">
        <f>BK183</f>
        <v>0</v>
      </c>
      <c r="K183" s="183"/>
      <c r="L183" s="188"/>
      <c r="M183" s="189"/>
      <c r="N183" s="190"/>
      <c r="O183" s="190"/>
      <c r="P183" s="191">
        <f>SUM(P184:P191)</f>
        <v>0</v>
      </c>
      <c r="Q183" s="190"/>
      <c r="R183" s="191">
        <f>SUM(R184:R191)</f>
        <v>0</v>
      </c>
      <c r="S183" s="190"/>
      <c r="T183" s="192">
        <f>SUM(T184:T191)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3" t="s">
        <v>75</v>
      </c>
      <c r="AT183" s="194" t="s">
        <v>69</v>
      </c>
      <c r="AU183" s="194" t="s">
        <v>75</v>
      </c>
      <c r="AY183" s="193" t="s">
        <v>110</v>
      </c>
      <c r="BK183" s="195">
        <f>SUM(BK184:BK191)</f>
        <v>0</v>
      </c>
    </row>
    <row r="184" s="2" customFormat="1" ht="16.5" customHeight="1">
      <c r="A184" s="39"/>
      <c r="B184" s="40"/>
      <c r="C184" s="198" t="s">
        <v>274</v>
      </c>
      <c r="D184" s="198" t="s">
        <v>113</v>
      </c>
      <c r="E184" s="199" t="s">
        <v>275</v>
      </c>
      <c r="F184" s="200" t="s">
        <v>276</v>
      </c>
      <c r="G184" s="201" t="s">
        <v>277</v>
      </c>
      <c r="H184" s="202">
        <v>84.438999999999993</v>
      </c>
      <c r="I184" s="203"/>
      <c r="J184" s="204">
        <f>ROUND(I184*H184,2)</f>
        <v>0</v>
      </c>
      <c r="K184" s="200" t="s">
        <v>278</v>
      </c>
      <c r="L184" s="45"/>
      <c r="M184" s="205" t="s">
        <v>19</v>
      </c>
      <c r="N184" s="206" t="s">
        <v>41</v>
      </c>
      <c r="O184" s="85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9" t="s">
        <v>118</v>
      </c>
      <c r="AT184" s="209" t="s">
        <v>113</v>
      </c>
      <c r="AU184" s="209" t="s">
        <v>77</v>
      </c>
      <c r="AY184" s="18" t="s">
        <v>110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8" t="s">
        <v>75</v>
      </c>
      <c r="BK184" s="210">
        <f>ROUND(I184*H184,2)</f>
        <v>0</v>
      </c>
      <c r="BL184" s="18" t="s">
        <v>118</v>
      </c>
      <c r="BM184" s="209" t="s">
        <v>279</v>
      </c>
    </row>
    <row r="185" s="2" customFormat="1">
      <c r="A185" s="39"/>
      <c r="B185" s="40"/>
      <c r="C185" s="41"/>
      <c r="D185" s="211" t="s">
        <v>120</v>
      </c>
      <c r="E185" s="41"/>
      <c r="F185" s="212" t="s">
        <v>280</v>
      </c>
      <c r="G185" s="41"/>
      <c r="H185" s="41"/>
      <c r="I185" s="213"/>
      <c r="J185" s="41"/>
      <c r="K185" s="41"/>
      <c r="L185" s="45"/>
      <c r="M185" s="214"/>
      <c r="N185" s="21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120</v>
      </c>
      <c r="AU185" s="18" t="s">
        <v>77</v>
      </c>
    </row>
    <row r="186" s="2" customFormat="1">
      <c r="A186" s="39"/>
      <c r="B186" s="40"/>
      <c r="C186" s="41"/>
      <c r="D186" s="216" t="s">
        <v>122</v>
      </c>
      <c r="E186" s="41"/>
      <c r="F186" s="217" t="s">
        <v>281</v>
      </c>
      <c r="G186" s="41"/>
      <c r="H186" s="41"/>
      <c r="I186" s="213"/>
      <c r="J186" s="41"/>
      <c r="K186" s="41"/>
      <c r="L186" s="45"/>
      <c r="M186" s="214"/>
      <c r="N186" s="215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122</v>
      </c>
      <c r="AU186" s="18" t="s">
        <v>77</v>
      </c>
    </row>
    <row r="187" s="2" customFormat="1" ht="16.5" customHeight="1">
      <c r="A187" s="39"/>
      <c r="B187" s="40"/>
      <c r="C187" s="198" t="s">
        <v>282</v>
      </c>
      <c r="D187" s="198" t="s">
        <v>113</v>
      </c>
      <c r="E187" s="199" t="s">
        <v>283</v>
      </c>
      <c r="F187" s="200" t="s">
        <v>284</v>
      </c>
      <c r="G187" s="201" t="s">
        <v>277</v>
      </c>
      <c r="H187" s="202">
        <v>1688.78</v>
      </c>
      <c r="I187" s="203"/>
      <c r="J187" s="204">
        <f>ROUND(I187*H187,2)</f>
        <v>0</v>
      </c>
      <c r="K187" s="200" t="s">
        <v>278</v>
      </c>
      <c r="L187" s="45"/>
      <c r="M187" s="205" t="s">
        <v>19</v>
      </c>
      <c r="N187" s="206" t="s">
        <v>41</v>
      </c>
      <c r="O187" s="85"/>
      <c r="P187" s="207">
        <f>O187*H187</f>
        <v>0</v>
      </c>
      <c r="Q187" s="207">
        <v>0</v>
      </c>
      <c r="R187" s="207">
        <f>Q187*H187</f>
        <v>0</v>
      </c>
      <c r="S187" s="207">
        <v>0</v>
      </c>
      <c r="T187" s="20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09" t="s">
        <v>118</v>
      </c>
      <c r="AT187" s="209" t="s">
        <v>113</v>
      </c>
      <c r="AU187" s="209" t="s">
        <v>77</v>
      </c>
      <c r="AY187" s="18" t="s">
        <v>110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8" t="s">
        <v>75</v>
      </c>
      <c r="BK187" s="210">
        <f>ROUND(I187*H187,2)</f>
        <v>0</v>
      </c>
      <c r="BL187" s="18" t="s">
        <v>118</v>
      </c>
      <c r="BM187" s="209" t="s">
        <v>285</v>
      </c>
    </row>
    <row r="188" s="2" customFormat="1">
      <c r="A188" s="39"/>
      <c r="B188" s="40"/>
      <c r="C188" s="41"/>
      <c r="D188" s="211" t="s">
        <v>120</v>
      </c>
      <c r="E188" s="41"/>
      <c r="F188" s="212" t="s">
        <v>286</v>
      </c>
      <c r="G188" s="41"/>
      <c r="H188" s="41"/>
      <c r="I188" s="213"/>
      <c r="J188" s="41"/>
      <c r="K188" s="41"/>
      <c r="L188" s="45"/>
      <c r="M188" s="214"/>
      <c r="N188" s="21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120</v>
      </c>
      <c r="AU188" s="18" t="s">
        <v>77</v>
      </c>
    </row>
    <row r="189" s="2" customFormat="1">
      <c r="A189" s="39"/>
      <c r="B189" s="40"/>
      <c r="C189" s="41"/>
      <c r="D189" s="216" t="s">
        <v>122</v>
      </c>
      <c r="E189" s="41"/>
      <c r="F189" s="217" t="s">
        <v>287</v>
      </c>
      <c r="G189" s="41"/>
      <c r="H189" s="41"/>
      <c r="I189" s="213"/>
      <c r="J189" s="41"/>
      <c r="K189" s="41"/>
      <c r="L189" s="45"/>
      <c r="M189" s="214"/>
      <c r="N189" s="215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122</v>
      </c>
      <c r="AU189" s="18" t="s">
        <v>77</v>
      </c>
    </row>
    <row r="190" s="2" customFormat="1">
      <c r="A190" s="39"/>
      <c r="B190" s="40"/>
      <c r="C190" s="41"/>
      <c r="D190" s="211" t="s">
        <v>226</v>
      </c>
      <c r="E190" s="41"/>
      <c r="F190" s="250" t="s">
        <v>288</v>
      </c>
      <c r="G190" s="41"/>
      <c r="H190" s="41"/>
      <c r="I190" s="213"/>
      <c r="J190" s="41"/>
      <c r="K190" s="41"/>
      <c r="L190" s="45"/>
      <c r="M190" s="214"/>
      <c r="N190" s="215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226</v>
      </c>
      <c r="AU190" s="18" t="s">
        <v>77</v>
      </c>
    </row>
    <row r="191" s="13" customFormat="1">
      <c r="A191" s="13"/>
      <c r="B191" s="218"/>
      <c r="C191" s="219"/>
      <c r="D191" s="211" t="s">
        <v>124</v>
      </c>
      <c r="E191" s="219"/>
      <c r="F191" s="221" t="s">
        <v>289</v>
      </c>
      <c r="G191" s="219"/>
      <c r="H191" s="222">
        <v>1688.78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8" t="s">
        <v>124</v>
      </c>
      <c r="AU191" s="228" t="s">
        <v>77</v>
      </c>
      <c r="AV191" s="13" t="s">
        <v>77</v>
      </c>
      <c r="AW191" s="13" t="s">
        <v>4</v>
      </c>
      <c r="AX191" s="13" t="s">
        <v>75</v>
      </c>
      <c r="AY191" s="228" t="s">
        <v>110</v>
      </c>
    </row>
    <row r="192" s="12" customFormat="1" ht="22.8" customHeight="1">
      <c r="A192" s="12"/>
      <c r="B192" s="182"/>
      <c r="C192" s="183"/>
      <c r="D192" s="184" t="s">
        <v>69</v>
      </c>
      <c r="E192" s="196" t="s">
        <v>290</v>
      </c>
      <c r="F192" s="196" t="s">
        <v>291</v>
      </c>
      <c r="G192" s="183"/>
      <c r="H192" s="183"/>
      <c r="I192" s="186"/>
      <c r="J192" s="197">
        <f>BK192</f>
        <v>0</v>
      </c>
      <c r="K192" s="183"/>
      <c r="L192" s="188"/>
      <c r="M192" s="189"/>
      <c r="N192" s="190"/>
      <c r="O192" s="190"/>
      <c r="P192" s="191">
        <f>SUM(P193:P195)</f>
        <v>0</v>
      </c>
      <c r="Q192" s="190"/>
      <c r="R192" s="191">
        <f>SUM(R193:R195)</f>
        <v>0</v>
      </c>
      <c r="S192" s="190"/>
      <c r="T192" s="192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3" t="s">
        <v>75</v>
      </c>
      <c r="AT192" s="194" t="s">
        <v>69</v>
      </c>
      <c r="AU192" s="194" t="s">
        <v>75</v>
      </c>
      <c r="AY192" s="193" t="s">
        <v>110</v>
      </c>
      <c r="BK192" s="195">
        <f>SUM(BK193:BK195)</f>
        <v>0</v>
      </c>
    </row>
    <row r="193" s="2" customFormat="1" ht="16.5" customHeight="1">
      <c r="A193" s="39"/>
      <c r="B193" s="40"/>
      <c r="C193" s="198" t="s">
        <v>292</v>
      </c>
      <c r="D193" s="198" t="s">
        <v>113</v>
      </c>
      <c r="E193" s="199" t="s">
        <v>293</v>
      </c>
      <c r="F193" s="200" t="s">
        <v>294</v>
      </c>
      <c r="G193" s="201" t="s">
        <v>277</v>
      </c>
      <c r="H193" s="202">
        <v>248.47399999999999</v>
      </c>
      <c r="I193" s="203"/>
      <c r="J193" s="204">
        <f>ROUND(I193*H193,2)</f>
        <v>0</v>
      </c>
      <c r="K193" s="200" t="s">
        <v>117</v>
      </c>
      <c r="L193" s="45"/>
      <c r="M193" s="205" t="s">
        <v>19</v>
      </c>
      <c r="N193" s="206" t="s">
        <v>41</v>
      </c>
      <c r="O193" s="85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09" t="s">
        <v>118</v>
      </c>
      <c r="AT193" s="209" t="s">
        <v>113</v>
      </c>
      <c r="AU193" s="209" t="s">
        <v>77</v>
      </c>
      <c r="AY193" s="18" t="s">
        <v>110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8" t="s">
        <v>75</v>
      </c>
      <c r="BK193" s="210">
        <f>ROUND(I193*H193,2)</f>
        <v>0</v>
      </c>
      <c r="BL193" s="18" t="s">
        <v>118</v>
      </c>
      <c r="BM193" s="209" t="s">
        <v>295</v>
      </c>
    </row>
    <row r="194" s="2" customFormat="1">
      <c r="A194" s="39"/>
      <c r="B194" s="40"/>
      <c r="C194" s="41"/>
      <c r="D194" s="211" t="s">
        <v>120</v>
      </c>
      <c r="E194" s="41"/>
      <c r="F194" s="212" t="s">
        <v>296</v>
      </c>
      <c r="G194" s="41"/>
      <c r="H194" s="41"/>
      <c r="I194" s="213"/>
      <c r="J194" s="41"/>
      <c r="K194" s="41"/>
      <c r="L194" s="45"/>
      <c r="M194" s="214"/>
      <c r="N194" s="215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120</v>
      </c>
      <c r="AU194" s="18" t="s">
        <v>77</v>
      </c>
    </row>
    <row r="195" s="2" customFormat="1">
      <c r="A195" s="39"/>
      <c r="B195" s="40"/>
      <c r="C195" s="41"/>
      <c r="D195" s="216" t="s">
        <v>122</v>
      </c>
      <c r="E195" s="41"/>
      <c r="F195" s="217" t="s">
        <v>297</v>
      </c>
      <c r="G195" s="41"/>
      <c r="H195" s="41"/>
      <c r="I195" s="213"/>
      <c r="J195" s="41"/>
      <c r="K195" s="41"/>
      <c r="L195" s="45"/>
      <c r="M195" s="214"/>
      <c r="N195" s="21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122</v>
      </c>
      <c r="AU195" s="18" t="s">
        <v>77</v>
      </c>
    </row>
    <row r="196" s="12" customFormat="1" ht="25.92" customHeight="1">
      <c r="A196" s="12"/>
      <c r="B196" s="182"/>
      <c r="C196" s="183"/>
      <c r="D196" s="184" t="s">
        <v>69</v>
      </c>
      <c r="E196" s="185" t="s">
        <v>190</v>
      </c>
      <c r="F196" s="185" t="s">
        <v>298</v>
      </c>
      <c r="G196" s="183"/>
      <c r="H196" s="183"/>
      <c r="I196" s="186"/>
      <c r="J196" s="187">
        <f>BK196</f>
        <v>0</v>
      </c>
      <c r="K196" s="183"/>
      <c r="L196" s="188"/>
      <c r="M196" s="189"/>
      <c r="N196" s="190"/>
      <c r="O196" s="190"/>
      <c r="P196" s="191">
        <f>P197</f>
        <v>0</v>
      </c>
      <c r="Q196" s="190"/>
      <c r="R196" s="191">
        <f>R197</f>
        <v>0</v>
      </c>
      <c r="S196" s="190"/>
      <c r="T196" s="192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3" t="s">
        <v>299</v>
      </c>
      <c r="AT196" s="194" t="s">
        <v>69</v>
      </c>
      <c r="AU196" s="194" t="s">
        <v>70</v>
      </c>
      <c r="AY196" s="193" t="s">
        <v>110</v>
      </c>
      <c r="BK196" s="195">
        <f>BK197</f>
        <v>0</v>
      </c>
    </row>
    <row r="197" s="12" customFormat="1" ht="22.8" customHeight="1">
      <c r="A197" s="12"/>
      <c r="B197" s="182"/>
      <c r="C197" s="183"/>
      <c r="D197" s="184" t="s">
        <v>69</v>
      </c>
      <c r="E197" s="196" t="s">
        <v>300</v>
      </c>
      <c r="F197" s="196" t="s">
        <v>301</v>
      </c>
      <c r="G197" s="183"/>
      <c r="H197" s="183"/>
      <c r="I197" s="186"/>
      <c r="J197" s="197">
        <f>BK197</f>
        <v>0</v>
      </c>
      <c r="K197" s="183"/>
      <c r="L197" s="188"/>
      <c r="M197" s="189"/>
      <c r="N197" s="190"/>
      <c r="O197" s="190"/>
      <c r="P197" s="191">
        <f>SUM(P198:P200)</f>
        <v>0</v>
      </c>
      <c r="Q197" s="190"/>
      <c r="R197" s="191">
        <f>SUM(R198:R200)</f>
        <v>0</v>
      </c>
      <c r="S197" s="190"/>
      <c r="T197" s="192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3" t="s">
        <v>299</v>
      </c>
      <c r="AT197" s="194" t="s">
        <v>69</v>
      </c>
      <c r="AU197" s="194" t="s">
        <v>75</v>
      </c>
      <c r="AY197" s="193" t="s">
        <v>110</v>
      </c>
      <c r="BK197" s="195">
        <f>SUM(BK198:BK200)</f>
        <v>0</v>
      </c>
    </row>
    <row r="198" s="2" customFormat="1" ht="24.15" customHeight="1">
      <c r="A198" s="39"/>
      <c r="B198" s="40"/>
      <c r="C198" s="198" t="s">
        <v>302</v>
      </c>
      <c r="D198" s="198" t="s">
        <v>113</v>
      </c>
      <c r="E198" s="199" t="s">
        <v>303</v>
      </c>
      <c r="F198" s="200" t="s">
        <v>304</v>
      </c>
      <c r="G198" s="201" t="s">
        <v>277</v>
      </c>
      <c r="H198" s="202">
        <v>84.438999999999993</v>
      </c>
      <c r="I198" s="203"/>
      <c r="J198" s="204">
        <f>ROUND(I198*H198,2)</f>
        <v>0</v>
      </c>
      <c r="K198" s="200" t="s">
        <v>278</v>
      </c>
      <c r="L198" s="45"/>
      <c r="M198" s="205" t="s">
        <v>19</v>
      </c>
      <c r="N198" s="206" t="s">
        <v>41</v>
      </c>
      <c r="O198" s="85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9" t="s">
        <v>305</v>
      </c>
      <c r="AT198" s="209" t="s">
        <v>113</v>
      </c>
      <c r="AU198" s="209" t="s">
        <v>77</v>
      </c>
      <c r="AY198" s="18" t="s">
        <v>110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8" t="s">
        <v>75</v>
      </c>
      <c r="BK198" s="210">
        <f>ROUND(I198*H198,2)</f>
        <v>0</v>
      </c>
      <c r="BL198" s="18" t="s">
        <v>305</v>
      </c>
      <c r="BM198" s="209" t="s">
        <v>306</v>
      </c>
    </row>
    <row r="199" s="2" customFormat="1">
      <c r="A199" s="39"/>
      <c r="B199" s="40"/>
      <c r="C199" s="41"/>
      <c r="D199" s="211" t="s">
        <v>120</v>
      </c>
      <c r="E199" s="41"/>
      <c r="F199" s="212" t="s">
        <v>307</v>
      </c>
      <c r="G199" s="41"/>
      <c r="H199" s="41"/>
      <c r="I199" s="213"/>
      <c r="J199" s="41"/>
      <c r="K199" s="41"/>
      <c r="L199" s="45"/>
      <c r="M199" s="214"/>
      <c r="N199" s="215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120</v>
      </c>
      <c r="AU199" s="18" t="s">
        <v>77</v>
      </c>
    </row>
    <row r="200" s="2" customFormat="1">
      <c r="A200" s="39"/>
      <c r="B200" s="40"/>
      <c r="C200" s="41"/>
      <c r="D200" s="216" t="s">
        <v>122</v>
      </c>
      <c r="E200" s="41"/>
      <c r="F200" s="217" t="s">
        <v>308</v>
      </c>
      <c r="G200" s="41"/>
      <c r="H200" s="41"/>
      <c r="I200" s="213"/>
      <c r="J200" s="41"/>
      <c r="K200" s="41"/>
      <c r="L200" s="45"/>
      <c r="M200" s="214"/>
      <c r="N200" s="21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122</v>
      </c>
      <c r="AU200" s="18" t="s">
        <v>77</v>
      </c>
    </row>
    <row r="201" s="12" customFormat="1" ht="25.92" customHeight="1">
      <c r="A201" s="12"/>
      <c r="B201" s="182"/>
      <c r="C201" s="183"/>
      <c r="D201" s="184" t="s">
        <v>69</v>
      </c>
      <c r="E201" s="185" t="s">
        <v>309</v>
      </c>
      <c r="F201" s="185" t="s">
        <v>310</v>
      </c>
      <c r="G201" s="183"/>
      <c r="H201" s="183"/>
      <c r="I201" s="186"/>
      <c r="J201" s="187">
        <f>BK201</f>
        <v>0</v>
      </c>
      <c r="K201" s="183"/>
      <c r="L201" s="188"/>
      <c r="M201" s="189"/>
      <c r="N201" s="190"/>
      <c r="O201" s="190"/>
      <c r="P201" s="191">
        <f>P202+P221+P222</f>
        <v>0</v>
      </c>
      <c r="Q201" s="190"/>
      <c r="R201" s="191">
        <f>R202+R221+R222</f>
        <v>0</v>
      </c>
      <c r="S201" s="190"/>
      <c r="T201" s="192">
        <f>T202+T221+T222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93" t="s">
        <v>132</v>
      </c>
      <c r="AT201" s="194" t="s">
        <v>69</v>
      </c>
      <c r="AU201" s="194" t="s">
        <v>70</v>
      </c>
      <c r="AY201" s="193" t="s">
        <v>110</v>
      </c>
      <c r="BK201" s="195">
        <f>BK202+BK221+BK222</f>
        <v>0</v>
      </c>
    </row>
    <row r="202" s="12" customFormat="1" ht="22.8" customHeight="1">
      <c r="A202" s="12"/>
      <c r="B202" s="182"/>
      <c r="C202" s="183"/>
      <c r="D202" s="184" t="s">
        <v>69</v>
      </c>
      <c r="E202" s="196" t="s">
        <v>311</v>
      </c>
      <c r="F202" s="196" t="s">
        <v>312</v>
      </c>
      <c r="G202" s="183"/>
      <c r="H202" s="183"/>
      <c r="I202" s="186"/>
      <c r="J202" s="197">
        <f>BK202</f>
        <v>0</v>
      </c>
      <c r="K202" s="183"/>
      <c r="L202" s="188"/>
      <c r="M202" s="189"/>
      <c r="N202" s="190"/>
      <c r="O202" s="190"/>
      <c r="P202" s="191">
        <f>SUM(P203:P220)</f>
        <v>0</v>
      </c>
      <c r="Q202" s="190"/>
      <c r="R202" s="191">
        <f>SUM(R203:R220)</f>
        <v>0</v>
      </c>
      <c r="S202" s="190"/>
      <c r="T202" s="192">
        <f>SUM(T203:T220)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3" t="s">
        <v>132</v>
      </c>
      <c r="AT202" s="194" t="s">
        <v>69</v>
      </c>
      <c r="AU202" s="194" t="s">
        <v>75</v>
      </c>
      <c r="AY202" s="193" t="s">
        <v>110</v>
      </c>
      <c r="BK202" s="195">
        <f>SUM(BK203:BK220)</f>
        <v>0</v>
      </c>
    </row>
    <row r="203" s="2" customFormat="1" ht="16.5" customHeight="1">
      <c r="A203" s="39"/>
      <c r="B203" s="40"/>
      <c r="C203" s="198" t="s">
        <v>313</v>
      </c>
      <c r="D203" s="198" t="s">
        <v>113</v>
      </c>
      <c r="E203" s="199" t="s">
        <v>314</v>
      </c>
      <c r="F203" s="200" t="s">
        <v>315</v>
      </c>
      <c r="G203" s="201" t="s">
        <v>316</v>
      </c>
      <c r="H203" s="202">
        <v>1</v>
      </c>
      <c r="I203" s="203"/>
      <c r="J203" s="204">
        <f>ROUND(I203*H203,2)</f>
        <v>0</v>
      </c>
      <c r="K203" s="200" t="s">
        <v>278</v>
      </c>
      <c r="L203" s="45"/>
      <c r="M203" s="205" t="s">
        <v>19</v>
      </c>
      <c r="N203" s="206" t="s">
        <v>41</v>
      </c>
      <c r="O203" s="85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9" t="s">
        <v>317</v>
      </c>
      <c r="AT203" s="209" t="s">
        <v>113</v>
      </c>
      <c r="AU203" s="209" t="s">
        <v>77</v>
      </c>
      <c r="AY203" s="18" t="s">
        <v>110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8" t="s">
        <v>75</v>
      </c>
      <c r="BK203" s="210">
        <f>ROUND(I203*H203,2)</f>
        <v>0</v>
      </c>
      <c r="BL203" s="18" t="s">
        <v>317</v>
      </c>
      <c r="BM203" s="209" t="s">
        <v>318</v>
      </c>
    </row>
    <row r="204" s="2" customFormat="1">
      <c r="A204" s="39"/>
      <c r="B204" s="40"/>
      <c r="C204" s="41"/>
      <c r="D204" s="211" t="s">
        <v>120</v>
      </c>
      <c r="E204" s="41"/>
      <c r="F204" s="212" t="s">
        <v>315</v>
      </c>
      <c r="G204" s="41"/>
      <c r="H204" s="41"/>
      <c r="I204" s="213"/>
      <c r="J204" s="41"/>
      <c r="K204" s="41"/>
      <c r="L204" s="45"/>
      <c r="M204" s="214"/>
      <c r="N204" s="215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120</v>
      </c>
      <c r="AU204" s="18" t="s">
        <v>77</v>
      </c>
    </row>
    <row r="205" s="2" customFormat="1">
      <c r="A205" s="39"/>
      <c r="B205" s="40"/>
      <c r="C205" s="41"/>
      <c r="D205" s="216" t="s">
        <v>122</v>
      </c>
      <c r="E205" s="41"/>
      <c r="F205" s="217" t="s">
        <v>319</v>
      </c>
      <c r="G205" s="41"/>
      <c r="H205" s="41"/>
      <c r="I205" s="213"/>
      <c r="J205" s="41"/>
      <c r="K205" s="41"/>
      <c r="L205" s="45"/>
      <c r="M205" s="214"/>
      <c r="N205" s="215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122</v>
      </c>
      <c r="AU205" s="18" t="s">
        <v>77</v>
      </c>
    </row>
    <row r="206" s="2" customFormat="1">
      <c r="A206" s="39"/>
      <c r="B206" s="40"/>
      <c r="C206" s="41"/>
      <c r="D206" s="211" t="s">
        <v>226</v>
      </c>
      <c r="E206" s="41"/>
      <c r="F206" s="250" t="s">
        <v>320</v>
      </c>
      <c r="G206" s="41"/>
      <c r="H206" s="41"/>
      <c r="I206" s="213"/>
      <c r="J206" s="41"/>
      <c r="K206" s="41"/>
      <c r="L206" s="45"/>
      <c r="M206" s="214"/>
      <c r="N206" s="21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226</v>
      </c>
      <c r="AU206" s="18" t="s">
        <v>77</v>
      </c>
    </row>
    <row r="207" s="2" customFormat="1" ht="16.5" customHeight="1">
      <c r="A207" s="39"/>
      <c r="B207" s="40"/>
      <c r="C207" s="198" t="s">
        <v>321</v>
      </c>
      <c r="D207" s="198" t="s">
        <v>113</v>
      </c>
      <c r="E207" s="199" t="s">
        <v>322</v>
      </c>
      <c r="F207" s="200" t="s">
        <v>323</v>
      </c>
      <c r="G207" s="201" t="s">
        <v>316</v>
      </c>
      <c r="H207" s="202">
        <v>1</v>
      </c>
      <c r="I207" s="203"/>
      <c r="J207" s="204">
        <f>ROUND(I207*H207,2)</f>
        <v>0</v>
      </c>
      <c r="K207" s="200" t="s">
        <v>117</v>
      </c>
      <c r="L207" s="45"/>
      <c r="M207" s="205" t="s">
        <v>19</v>
      </c>
      <c r="N207" s="206" t="s">
        <v>41</v>
      </c>
      <c r="O207" s="85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9" t="s">
        <v>317</v>
      </c>
      <c r="AT207" s="209" t="s">
        <v>113</v>
      </c>
      <c r="AU207" s="209" t="s">
        <v>77</v>
      </c>
      <c r="AY207" s="18" t="s">
        <v>110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75</v>
      </c>
      <c r="BK207" s="210">
        <f>ROUND(I207*H207,2)</f>
        <v>0</v>
      </c>
      <c r="BL207" s="18" t="s">
        <v>317</v>
      </c>
      <c r="BM207" s="209" t="s">
        <v>324</v>
      </c>
    </row>
    <row r="208" s="2" customFormat="1">
      <c r="A208" s="39"/>
      <c r="B208" s="40"/>
      <c r="C208" s="41"/>
      <c r="D208" s="211" t="s">
        <v>120</v>
      </c>
      <c r="E208" s="41"/>
      <c r="F208" s="212" t="s">
        <v>323</v>
      </c>
      <c r="G208" s="41"/>
      <c r="H208" s="41"/>
      <c r="I208" s="213"/>
      <c r="J208" s="41"/>
      <c r="K208" s="41"/>
      <c r="L208" s="45"/>
      <c r="M208" s="214"/>
      <c r="N208" s="21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120</v>
      </c>
      <c r="AU208" s="18" t="s">
        <v>77</v>
      </c>
    </row>
    <row r="209" s="2" customFormat="1">
      <c r="A209" s="39"/>
      <c r="B209" s="40"/>
      <c r="C209" s="41"/>
      <c r="D209" s="216" t="s">
        <v>122</v>
      </c>
      <c r="E209" s="41"/>
      <c r="F209" s="217" t="s">
        <v>325</v>
      </c>
      <c r="G209" s="41"/>
      <c r="H209" s="41"/>
      <c r="I209" s="213"/>
      <c r="J209" s="41"/>
      <c r="K209" s="41"/>
      <c r="L209" s="45"/>
      <c r="M209" s="214"/>
      <c r="N209" s="21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122</v>
      </c>
      <c r="AU209" s="18" t="s">
        <v>77</v>
      </c>
    </row>
    <row r="210" s="2" customFormat="1" ht="16.5" customHeight="1">
      <c r="A210" s="39"/>
      <c r="B210" s="40"/>
      <c r="C210" s="198" t="s">
        <v>326</v>
      </c>
      <c r="D210" s="198" t="s">
        <v>113</v>
      </c>
      <c r="E210" s="199" t="s">
        <v>327</v>
      </c>
      <c r="F210" s="200" t="s">
        <v>328</v>
      </c>
      <c r="G210" s="201" t="s">
        <v>316</v>
      </c>
      <c r="H210" s="202">
        <v>1</v>
      </c>
      <c r="I210" s="203"/>
      <c r="J210" s="204">
        <f>ROUND(I210*H210,2)</f>
        <v>0</v>
      </c>
      <c r="K210" s="200" t="s">
        <v>117</v>
      </c>
      <c r="L210" s="45"/>
      <c r="M210" s="205" t="s">
        <v>19</v>
      </c>
      <c r="N210" s="206" t="s">
        <v>41</v>
      </c>
      <c r="O210" s="85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9" t="s">
        <v>317</v>
      </c>
      <c r="AT210" s="209" t="s">
        <v>113</v>
      </c>
      <c r="AU210" s="209" t="s">
        <v>77</v>
      </c>
      <c r="AY210" s="18" t="s">
        <v>110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8" t="s">
        <v>75</v>
      </c>
      <c r="BK210" s="210">
        <f>ROUND(I210*H210,2)</f>
        <v>0</v>
      </c>
      <c r="BL210" s="18" t="s">
        <v>317</v>
      </c>
      <c r="BM210" s="209" t="s">
        <v>329</v>
      </c>
    </row>
    <row r="211" s="2" customFormat="1">
      <c r="A211" s="39"/>
      <c r="B211" s="40"/>
      <c r="C211" s="41"/>
      <c r="D211" s="211" t="s">
        <v>120</v>
      </c>
      <c r="E211" s="41"/>
      <c r="F211" s="212" t="s">
        <v>328</v>
      </c>
      <c r="G211" s="41"/>
      <c r="H211" s="41"/>
      <c r="I211" s="213"/>
      <c r="J211" s="41"/>
      <c r="K211" s="41"/>
      <c r="L211" s="45"/>
      <c r="M211" s="214"/>
      <c r="N211" s="21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120</v>
      </c>
      <c r="AU211" s="18" t="s">
        <v>77</v>
      </c>
    </row>
    <row r="212" s="2" customFormat="1">
      <c r="A212" s="39"/>
      <c r="B212" s="40"/>
      <c r="C212" s="41"/>
      <c r="D212" s="216" t="s">
        <v>122</v>
      </c>
      <c r="E212" s="41"/>
      <c r="F212" s="217" t="s">
        <v>330</v>
      </c>
      <c r="G212" s="41"/>
      <c r="H212" s="41"/>
      <c r="I212" s="213"/>
      <c r="J212" s="41"/>
      <c r="K212" s="41"/>
      <c r="L212" s="45"/>
      <c r="M212" s="214"/>
      <c r="N212" s="215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122</v>
      </c>
      <c r="AU212" s="18" t="s">
        <v>77</v>
      </c>
    </row>
    <row r="213" s="2" customFormat="1" ht="16.5" customHeight="1">
      <c r="A213" s="39"/>
      <c r="B213" s="40"/>
      <c r="C213" s="198" t="s">
        <v>331</v>
      </c>
      <c r="D213" s="198" t="s">
        <v>113</v>
      </c>
      <c r="E213" s="199" t="s">
        <v>332</v>
      </c>
      <c r="F213" s="200" t="s">
        <v>333</v>
      </c>
      <c r="G213" s="201" t="s">
        <v>316</v>
      </c>
      <c r="H213" s="202">
        <v>1</v>
      </c>
      <c r="I213" s="203"/>
      <c r="J213" s="204">
        <f>ROUND(I213*H213,2)</f>
        <v>0</v>
      </c>
      <c r="K213" s="200" t="s">
        <v>117</v>
      </c>
      <c r="L213" s="45"/>
      <c r="M213" s="205" t="s">
        <v>19</v>
      </c>
      <c r="N213" s="206" t="s">
        <v>41</v>
      </c>
      <c r="O213" s="85"/>
      <c r="P213" s="207">
        <f>O213*H213</f>
        <v>0</v>
      </c>
      <c r="Q213" s="207">
        <v>0</v>
      </c>
      <c r="R213" s="207">
        <f>Q213*H213</f>
        <v>0</v>
      </c>
      <c r="S213" s="207">
        <v>0</v>
      </c>
      <c r="T213" s="20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9" t="s">
        <v>317</v>
      </c>
      <c r="AT213" s="209" t="s">
        <v>113</v>
      </c>
      <c r="AU213" s="209" t="s">
        <v>77</v>
      </c>
      <c r="AY213" s="18" t="s">
        <v>110</v>
      </c>
      <c r="BE213" s="210">
        <f>IF(N213="základní",J213,0)</f>
        <v>0</v>
      </c>
      <c r="BF213" s="210">
        <f>IF(N213="snížená",J213,0)</f>
        <v>0</v>
      </c>
      <c r="BG213" s="210">
        <f>IF(N213="zákl. přenesená",J213,0)</f>
        <v>0</v>
      </c>
      <c r="BH213" s="210">
        <f>IF(N213="sníž. přenesená",J213,0)</f>
        <v>0</v>
      </c>
      <c r="BI213" s="210">
        <f>IF(N213="nulová",J213,0)</f>
        <v>0</v>
      </c>
      <c r="BJ213" s="18" t="s">
        <v>75</v>
      </c>
      <c r="BK213" s="210">
        <f>ROUND(I213*H213,2)</f>
        <v>0</v>
      </c>
      <c r="BL213" s="18" t="s">
        <v>317</v>
      </c>
      <c r="BM213" s="209" t="s">
        <v>334</v>
      </c>
    </row>
    <row r="214" s="2" customFormat="1">
      <c r="A214" s="39"/>
      <c r="B214" s="40"/>
      <c r="C214" s="41"/>
      <c r="D214" s="211" t="s">
        <v>120</v>
      </c>
      <c r="E214" s="41"/>
      <c r="F214" s="212" t="s">
        <v>333</v>
      </c>
      <c r="G214" s="41"/>
      <c r="H214" s="41"/>
      <c r="I214" s="213"/>
      <c r="J214" s="41"/>
      <c r="K214" s="41"/>
      <c r="L214" s="45"/>
      <c r="M214" s="214"/>
      <c r="N214" s="215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120</v>
      </c>
      <c r="AU214" s="18" t="s">
        <v>77</v>
      </c>
    </row>
    <row r="215" s="2" customFormat="1">
      <c r="A215" s="39"/>
      <c r="B215" s="40"/>
      <c r="C215" s="41"/>
      <c r="D215" s="216" t="s">
        <v>122</v>
      </c>
      <c r="E215" s="41"/>
      <c r="F215" s="217" t="s">
        <v>335</v>
      </c>
      <c r="G215" s="41"/>
      <c r="H215" s="41"/>
      <c r="I215" s="213"/>
      <c r="J215" s="41"/>
      <c r="K215" s="41"/>
      <c r="L215" s="45"/>
      <c r="M215" s="214"/>
      <c r="N215" s="215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122</v>
      </c>
      <c r="AU215" s="18" t="s">
        <v>77</v>
      </c>
    </row>
    <row r="216" s="2" customFormat="1">
      <c r="A216" s="39"/>
      <c r="B216" s="40"/>
      <c r="C216" s="41"/>
      <c r="D216" s="211" t="s">
        <v>226</v>
      </c>
      <c r="E216" s="41"/>
      <c r="F216" s="250" t="s">
        <v>336</v>
      </c>
      <c r="G216" s="41"/>
      <c r="H216" s="41"/>
      <c r="I216" s="213"/>
      <c r="J216" s="41"/>
      <c r="K216" s="41"/>
      <c r="L216" s="45"/>
      <c r="M216" s="214"/>
      <c r="N216" s="21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226</v>
      </c>
      <c r="AU216" s="18" t="s">
        <v>77</v>
      </c>
    </row>
    <row r="217" s="2" customFormat="1" ht="16.5" customHeight="1">
      <c r="A217" s="39"/>
      <c r="B217" s="40"/>
      <c r="C217" s="198" t="s">
        <v>337</v>
      </c>
      <c r="D217" s="198" t="s">
        <v>113</v>
      </c>
      <c r="E217" s="199" t="s">
        <v>338</v>
      </c>
      <c r="F217" s="200" t="s">
        <v>339</v>
      </c>
      <c r="G217" s="201" t="s">
        <v>316</v>
      </c>
      <c r="H217" s="202">
        <v>1</v>
      </c>
      <c r="I217" s="203"/>
      <c r="J217" s="204">
        <f>ROUND(I217*H217,2)</f>
        <v>0</v>
      </c>
      <c r="K217" s="200" t="s">
        <v>117</v>
      </c>
      <c r="L217" s="45"/>
      <c r="M217" s="205" t="s">
        <v>19</v>
      </c>
      <c r="N217" s="206" t="s">
        <v>41</v>
      </c>
      <c r="O217" s="85"/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9" t="s">
        <v>317</v>
      </c>
      <c r="AT217" s="209" t="s">
        <v>113</v>
      </c>
      <c r="AU217" s="209" t="s">
        <v>77</v>
      </c>
      <c r="AY217" s="18" t="s">
        <v>110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8" t="s">
        <v>75</v>
      </c>
      <c r="BK217" s="210">
        <f>ROUND(I217*H217,2)</f>
        <v>0</v>
      </c>
      <c r="BL217" s="18" t="s">
        <v>317</v>
      </c>
      <c r="BM217" s="209" t="s">
        <v>340</v>
      </c>
    </row>
    <row r="218" s="2" customFormat="1">
      <c r="A218" s="39"/>
      <c r="B218" s="40"/>
      <c r="C218" s="41"/>
      <c r="D218" s="211" t="s">
        <v>120</v>
      </c>
      <c r="E218" s="41"/>
      <c r="F218" s="212" t="s">
        <v>339</v>
      </c>
      <c r="G218" s="41"/>
      <c r="H218" s="41"/>
      <c r="I218" s="213"/>
      <c r="J218" s="41"/>
      <c r="K218" s="41"/>
      <c r="L218" s="45"/>
      <c r="M218" s="214"/>
      <c r="N218" s="215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120</v>
      </c>
      <c r="AU218" s="18" t="s">
        <v>77</v>
      </c>
    </row>
    <row r="219" s="2" customFormat="1">
      <c r="A219" s="39"/>
      <c r="B219" s="40"/>
      <c r="C219" s="41"/>
      <c r="D219" s="216" t="s">
        <v>122</v>
      </c>
      <c r="E219" s="41"/>
      <c r="F219" s="217" t="s">
        <v>341</v>
      </c>
      <c r="G219" s="41"/>
      <c r="H219" s="41"/>
      <c r="I219" s="213"/>
      <c r="J219" s="41"/>
      <c r="K219" s="41"/>
      <c r="L219" s="45"/>
      <c r="M219" s="214"/>
      <c r="N219" s="21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122</v>
      </c>
      <c r="AU219" s="18" t="s">
        <v>77</v>
      </c>
    </row>
    <row r="220" s="2" customFormat="1">
      <c r="A220" s="39"/>
      <c r="B220" s="40"/>
      <c r="C220" s="41"/>
      <c r="D220" s="211" t="s">
        <v>226</v>
      </c>
      <c r="E220" s="41"/>
      <c r="F220" s="250" t="s">
        <v>336</v>
      </c>
      <c r="G220" s="41"/>
      <c r="H220" s="41"/>
      <c r="I220" s="213"/>
      <c r="J220" s="41"/>
      <c r="K220" s="41"/>
      <c r="L220" s="45"/>
      <c r="M220" s="214"/>
      <c r="N220" s="215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226</v>
      </c>
      <c r="AU220" s="18" t="s">
        <v>77</v>
      </c>
    </row>
    <row r="221" s="12" customFormat="1" ht="22.8" customHeight="1">
      <c r="A221" s="12"/>
      <c r="B221" s="182"/>
      <c r="C221" s="183"/>
      <c r="D221" s="184" t="s">
        <v>69</v>
      </c>
      <c r="E221" s="196" t="s">
        <v>342</v>
      </c>
      <c r="F221" s="196" t="s">
        <v>343</v>
      </c>
      <c r="G221" s="183"/>
      <c r="H221" s="183"/>
      <c r="I221" s="186"/>
      <c r="J221" s="197">
        <f>BK221</f>
        <v>0</v>
      </c>
      <c r="K221" s="183"/>
      <c r="L221" s="188"/>
      <c r="M221" s="189"/>
      <c r="N221" s="190"/>
      <c r="O221" s="190"/>
      <c r="P221" s="191">
        <v>0</v>
      </c>
      <c r="Q221" s="190"/>
      <c r="R221" s="191">
        <v>0</v>
      </c>
      <c r="S221" s="190"/>
      <c r="T221" s="192"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3" t="s">
        <v>132</v>
      </c>
      <c r="AT221" s="194" t="s">
        <v>69</v>
      </c>
      <c r="AU221" s="194" t="s">
        <v>75</v>
      </c>
      <c r="AY221" s="193" t="s">
        <v>110</v>
      </c>
      <c r="BK221" s="195">
        <v>0</v>
      </c>
    </row>
    <row r="222" s="12" customFormat="1" ht="22.8" customHeight="1">
      <c r="A222" s="12"/>
      <c r="B222" s="182"/>
      <c r="C222" s="183"/>
      <c r="D222" s="184" t="s">
        <v>69</v>
      </c>
      <c r="E222" s="196" t="s">
        <v>344</v>
      </c>
      <c r="F222" s="196" t="s">
        <v>345</v>
      </c>
      <c r="G222" s="183"/>
      <c r="H222" s="183"/>
      <c r="I222" s="186"/>
      <c r="J222" s="197">
        <f>BK222</f>
        <v>0</v>
      </c>
      <c r="K222" s="183"/>
      <c r="L222" s="188"/>
      <c r="M222" s="189"/>
      <c r="N222" s="190"/>
      <c r="O222" s="190"/>
      <c r="P222" s="191">
        <f>SUM(P223:P228)</f>
        <v>0</v>
      </c>
      <c r="Q222" s="190"/>
      <c r="R222" s="191">
        <f>SUM(R223:R228)</f>
        <v>0</v>
      </c>
      <c r="S222" s="190"/>
      <c r="T222" s="192">
        <f>SUM(T223:T228)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3" t="s">
        <v>132</v>
      </c>
      <c r="AT222" s="194" t="s">
        <v>69</v>
      </c>
      <c r="AU222" s="194" t="s">
        <v>75</v>
      </c>
      <c r="AY222" s="193" t="s">
        <v>110</v>
      </c>
      <c r="BK222" s="195">
        <f>SUM(BK223:BK228)</f>
        <v>0</v>
      </c>
    </row>
    <row r="223" s="2" customFormat="1" ht="16.5" customHeight="1">
      <c r="A223" s="39"/>
      <c r="B223" s="40"/>
      <c r="C223" s="198" t="s">
        <v>346</v>
      </c>
      <c r="D223" s="198" t="s">
        <v>113</v>
      </c>
      <c r="E223" s="199" t="s">
        <v>347</v>
      </c>
      <c r="F223" s="200" t="s">
        <v>345</v>
      </c>
      <c r="G223" s="201" t="s">
        <v>316</v>
      </c>
      <c r="H223" s="202">
        <v>1</v>
      </c>
      <c r="I223" s="203"/>
      <c r="J223" s="204">
        <f>ROUND(I223*H223,2)</f>
        <v>0</v>
      </c>
      <c r="K223" s="200" t="s">
        <v>117</v>
      </c>
      <c r="L223" s="45"/>
      <c r="M223" s="205" t="s">
        <v>19</v>
      </c>
      <c r="N223" s="206" t="s">
        <v>41</v>
      </c>
      <c r="O223" s="85"/>
      <c r="P223" s="207">
        <f>O223*H223</f>
        <v>0</v>
      </c>
      <c r="Q223" s="207">
        <v>0</v>
      </c>
      <c r="R223" s="207">
        <f>Q223*H223</f>
        <v>0</v>
      </c>
      <c r="S223" s="207">
        <v>0</v>
      </c>
      <c r="T223" s="20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9" t="s">
        <v>317</v>
      </c>
      <c r="AT223" s="209" t="s">
        <v>113</v>
      </c>
      <c r="AU223" s="209" t="s">
        <v>77</v>
      </c>
      <c r="AY223" s="18" t="s">
        <v>110</v>
      </c>
      <c r="BE223" s="210">
        <f>IF(N223="základní",J223,0)</f>
        <v>0</v>
      </c>
      <c r="BF223" s="210">
        <f>IF(N223="snížená",J223,0)</f>
        <v>0</v>
      </c>
      <c r="BG223" s="210">
        <f>IF(N223="zákl. přenesená",J223,0)</f>
        <v>0</v>
      </c>
      <c r="BH223" s="210">
        <f>IF(N223="sníž. přenesená",J223,0)</f>
        <v>0</v>
      </c>
      <c r="BI223" s="210">
        <f>IF(N223="nulová",J223,0)</f>
        <v>0</v>
      </c>
      <c r="BJ223" s="18" t="s">
        <v>75</v>
      </c>
      <c r="BK223" s="210">
        <f>ROUND(I223*H223,2)</f>
        <v>0</v>
      </c>
      <c r="BL223" s="18" t="s">
        <v>317</v>
      </c>
      <c r="BM223" s="209" t="s">
        <v>348</v>
      </c>
    </row>
    <row r="224" s="2" customFormat="1">
      <c r="A224" s="39"/>
      <c r="B224" s="40"/>
      <c r="C224" s="41"/>
      <c r="D224" s="211" t="s">
        <v>120</v>
      </c>
      <c r="E224" s="41"/>
      <c r="F224" s="212" t="s">
        <v>345</v>
      </c>
      <c r="G224" s="41"/>
      <c r="H224" s="41"/>
      <c r="I224" s="213"/>
      <c r="J224" s="41"/>
      <c r="K224" s="41"/>
      <c r="L224" s="45"/>
      <c r="M224" s="214"/>
      <c r="N224" s="215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120</v>
      </c>
      <c r="AU224" s="18" t="s">
        <v>77</v>
      </c>
    </row>
    <row r="225" s="2" customFormat="1">
      <c r="A225" s="39"/>
      <c r="B225" s="40"/>
      <c r="C225" s="41"/>
      <c r="D225" s="216" t="s">
        <v>122</v>
      </c>
      <c r="E225" s="41"/>
      <c r="F225" s="217" t="s">
        <v>349</v>
      </c>
      <c r="G225" s="41"/>
      <c r="H225" s="41"/>
      <c r="I225" s="213"/>
      <c r="J225" s="41"/>
      <c r="K225" s="41"/>
      <c r="L225" s="45"/>
      <c r="M225" s="214"/>
      <c r="N225" s="21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122</v>
      </c>
      <c r="AU225" s="18" t="s">
        <v>77</v>
      </c>
    </row>
    <row r="226" s="2" customFormat="1" ht="16.5" customHeight="1">
      <c r="A226" s="39"/>
      <c r="B226" s="40"/>
      <c r="C226" s="198" t="s">
        <v>350</v>
      </c>
      <c r="D226" s="198" t="s">
        <v>113</v>
      </c>
      <c r="E226" s="199" t="s">
        <v>351</v>
      </c>
      <c r="F226" s="200" t="s">
        <v>352</v>
      </c>
      <c r="G226" s="201" t="s">
        <v>316</v>
      </c>
      <c r="H226" s="202">
        <v>1</v>
      </c>
      <c r="I226" s="203"/>
      <c r="J226" s="204">
        <f>ROUND(I226*H226,2)</f>
        <v>0</v>
      </c>
      <c r="K226" s="200" t="s">
        <v>117</v>
      </c>
      <c r="L226" s="45"/>
      <c r="M226" s="205" t="s">
        <v>19</v>
      </c>
      <c r="N226" s="206" t="s">
        <v>41</v>
      </c>
      <c r="O226" s="85"/>
      <c r="P226" s="207">
        <f>O226*H226</f>
        <v>0</v>
      </c>
      <c r="Q226" s="207">
        <v>0</v>
      </c>
      <c r="R226" s="207">
        <f>Q226*H226</f>
        <v>0</v>
      </c>
      <c r="S226" s="207">
        <v>0</v>
      </c>
      <c r="T226" s="20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09" t="s">
        <v>317</v>
      </c>
      <c r="AT226" s="209" t="s">
        <v>113</v>
      </c>
      <c r="AU226" s="209" t="s">
        <v>77</v>
      </c>
      <c r="AY226" s="18" t="s">
        <v>110</v>
      </c>
      <c r="BE226" s="210">
        <f>IF(N226="základní",J226,0)</f>
        <v>0</v>
      </c>
      <c r="BF226" s="210">
        <f>IF(N226="snížená",J226,0)</f>
        <v>0</v>
      </c>
      <c r="BG226" s="210">
        <f>IF(N226="zákl. přenesená",J226,0)</f>
        <v>0</v>
      </c>
      <c r="BH226" s="210">
        <f>IF(N226="sníž. přenesená",J226,0)</f>
        <v>0</v>
      </c>
      <c r="BI226" s="210">
        <f>IF(N226="nulová",J226,0)</f>
        <v>0</v>
      </c>
      <c r="BJ226" s="18" t="s">
        <v>75</v>
      </c>
      <c r="BK226" s="210">
        <f>ROUND(I226*H226,2)</f>
        <v>0</v>
      </c>
      <c r="BL226" s="18" t="s">
        <v>317</v>
      </c>
      <c r="BM226" s="209" t="s">
        <v>353</v>
      </c>
    </row>
    <row r="227" s="2" customFormat="1">
      <c r="A227" s="39"/>
      <c r="B227" s="40"/>
      <c r="C227" s="41"/>
      <c r="D227" s="211" t="s">
        <v>120</v>
      </c>
      <c r="E227" s="41"/>
      <c r="F227" s="212" t="s">
        <v>352</v>
      </c>
      <c r="G227" s="41"/>
      <c r="H227" s="41"/>
      <c r="I227" s="213"/>
      <c r="J227" s="41"/>
      <c r="K227" s="41"/>
      <c r="L227" s="45"/>
      <c r="M227" s="214"/>
      <c r="N227" s="21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120</v>
      </c>
      <c r="AU227" s="18" t="s">
        <v>77</v>
      </c>
    </row>
    <row r="228" s="2" customFormat="1">
      <c r="A228" s="39"/>
      <c r="B228" s="40"/>
      <c r="C228" s="41"/>
      <c r="D228" s="216" t="s">
        <v>122</v>
      </c>
      <c r="E228" s="41"/>
      <c r="F228" s="217" t="s">
        <v>354</v>
      </c>
      <c r="G228" s="41"/>
      <c r="H228" s="41"/>
      <c r="I228" s="213"/>
      <c r="J228" s="41"/>
      <c r="K228" s="41"/>
      <c r="L228" s="45"/>
      <c r="M228" s="251"/>
      <c r="N228" s="252"/>
      <c r="O228" s="253"/>
      <c r="P228" s="253"/>
      <c r="Q228" s="253"/>
      <c r="R228" s="253"/>
      <c r="S228" s="253"/>
      <c r="T228" s="254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122</v>
      </c>
      <c r="AU228" s="18" t="s">
        <v>77</v>
      </c>
    </row>
    <row r="229" s="2" customFormat="1" ht="6.96" customHeight="1">
      <c r="A229" s="39"/>
      <c r="B229" s="60"/>
      <c r="C229" s="61"/>
      <c r="D229" s="61"/>
      <c r="E229" s="61"/>
      <c r="F229" s="61"/>
      <c r="G229" s="61"/>
      <c r="H229" s="61"/>
      <c r="I229" s="61"/>
      <c r="J229" s="61"/>
      <c r="K229" s="61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itN8T7c2F2oxjvERZWroTDB05IFxBl1MqE9ExUG/YH8RLU6+nhlfkM8l1LWbnBW7fhdBBI+BU4Ud7f/w1fhDzw==" hashValue="H+YnK8kPwDoI48qP/2uF2JBZxUom1Oi9naHauEkAmFphK/GX2IEALczkRLB0eK7U+GAG8XHDdpF9DJADhf1bkQ==" algorithmName="SHA-512" password="CC35"/>
  <autoFilter ref="C84:K228"/>
  <mergeCells count="6">
    <mergeCell ref="E7:H7"/>
    <mergeCell ref="E16:H16"/>
    <mergeCell ref="E25:H25"/>
    <mergeCell ref="E46:H46"/>
    <mergeCell ref="E77:H77"/>
    <mergeCell ref="L2:V2"/>
  </mergeCells>
  <hyperlinks>
    <hyperlink ref="F90" r:id="rId1" display="https://podminky.urs.cz/item/CS_URS_2024_02/114203101"/>
    <hyperlink ref="F94" r:id="rId2" display="https://podminky.urs.cz/item/CS_URS_2024_02/114253301"/>
    <hyperlink ref="F98" r:id="rId3" display="https://podminky.urs.cz/item/CS_URS_2024_02/114203103"/>
    <hyperlink ref="F102" r:id="rId4" display="https://podminky.urs.cz/item/CS_URS_2024_02/114203202"/>
    <hyperlink ref="F106" r:id="rId5" display="https://podminky.urs.cz/item/CS_URS_2024_02/132251701"/>
    <hyperlink ref="F110" r:id="rId6" display="https://podminky.urs.cz/item/CS_URS_2024_02/167151101"/>
    <hyperlink ref="F114" r:id="rId7" display="https://podminky.urs.cz/item/CS_URS_2024_02/174151101"/>
    <hyperlink ref="F120" r:id="rId8" display="https://podminky.urs.cz/item/CS_URS_2024_02/114203201"/>
    <hyperlink ref="F124" r:id="rId9" display="https://podminky.urs.cz/item/CS_URS_2024_02/181351103"/>
    <hyperlink ref="F128" r:id="rId10" display="https://podminky.urs.cz/item/CS_URS_2024_02/181411121"/>
    <hyperlink ref="F145" r:id="rId11" display="https://podminky.urs.cz/item/CS_URS_2024_02/451313521"/>
    <hyperlink ref="F151" r:id="rId12" display="https://podminky.urs.cz/item/CS_URS_2024_02/465513327"/>
    <hyperlink ref="F158" r:id="rId13" display="https://podminky.urs.cz/item/CS_URS_2024_02/462512161"/>
    <hyperlink ref="F162" r:id="rId14" display="https://podminky.urs.cz/item/CS_URS_2024_02/462512169"/>
    <hyperlink ref="F166" r:id="rId15" display="https://podminky.urs.cz/item/CS_URS_2024_02/462519002"/>
    <hyperlink ref="F170" r:id="rId16" display="https://podminky.urs.cz/item/CS_URS_2024_02/463211153"/>
    <hyperlink ref="F174" r:id="rId17" display="https://podminky.urs.cz/item/CS_URS_2024_02/463211158"/>
    <hyperlink ref="F181" r:id="rId18" display="https://podminky.urs.cz/item/CS_URS_2024_02/636195111"/>
    <hyperlink ref="F186" r:id="rId19" display="https://podminky.urs.cz/item/CS_URS_2025_01/997013501"/>
    <hyperlink ref="F189" r:id="rId20" display="https://podminky.urs.cz/item/CS_URS_2025_01/997013509"/>
    <hyperlink ref="F195" r:id="rId21" display="https://podminky.urs.cz/item/CS_URS_2024_02/998332011"/>
    <hyperlink ref="F200" r:id="rId22" display="https://podminky.urs.cz/item/CS_URS_2025_01/469973120"/>
    <hyperlink ref="F205" r:id="rId23" display="https://podminky.urs.cz/item/CS_URS_2025_01/012384000"/>
    <hyperlink ref="F209" r:id="rId24" display="https://podminky.urs.cz/item/CS_URS_2024_02/012444000"/>
    <hyperlink ref="F212" r:id="rId25" display="https://podminky.urs.cz/item/CS_URS_2024_02/013254000"/>
    <hyperlink ref="F215" r:id="rId26" display="https://podminky.urs.cz/item/CS_URS_2024_02/013274000"/>
    <hyperlink ref="F219" r:id="rId27" display="https://podminky.urs.cz/item/CS_URS_2024_02/013284000"/>
    <hyperlink ref="F225" r:id="rId28" display="https://podminky.urs.cz/item/CS_URS_2024_02/030001000"/>
    <hyperlink ref="F228" r:id="rId29" display="https://podminky.urs.cz/item/CS_URS_2024_02/039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5" customFormat="1" ht="45" customHeight="1">
      <c r="B3" s="259"/>
      <c r="C3" s="260" t="s">
        <v>355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356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357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358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359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360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361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362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363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364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365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74</v>
      </c>
      <c r="F18" s="266" t="s">
        <v>366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367</v>
      </c>
      <c r="F19" s="266" t="s">
        <v>368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369</v>
      </c>
      <c r="F20" s="266" t="s">
        <v>370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371</v>
      </c>
      <c r="F21" s="266" t="s">
        <v>372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373</v>
      </c>
      <c r="F22" s="266" t="s">
        <v>374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375</v>
      </c>
      <c r="F23" s="266" t="s">
        <v>376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377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378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379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380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381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382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383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384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385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96</v>
      </c>
      <c r="F36" s="266"/>
      <c r="G36" s="266" t="s">
        <v>386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387</v>
      </c>
      <c r="F37" s="266"/>
      <c r="G37" s="266" t="s">
        <v>388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51</v>
      </c>
      <c r="F38" s="266"/>
      <c r="G38" s="266" t="s">
        <v>389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52</v>
      </c>
      <c r="F39" s="266"/>
      <c r="G39" s="266" t="s">
        <v>390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97</v>
      </c>
      <c r="F40" s="266"/>
      <c r="G40" s="266" t="s">
        <v>391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98</v>
      </c>
      <c r="F41" s="266"/>
      <c r="G41" s="266" t="s">
        <v>392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393</v>
      </c>
      <c r="F42" s="266"/>
      <c r="G42" s="266" t="s">
        <v>394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395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396</v>
      </c>
      <c r="F44" s="266"/>
      <c r="G44" s="266" t="s">
        <v>397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100</v>
      </c>
      <c r="F45" s="266"/>
      <c r="G45" s="266" t="s">
        <v>398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399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400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401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402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403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404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405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406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407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408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409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410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411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412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413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414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415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416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417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418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419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420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421</v>
      </c>
      <c r="D76" s="284"/>
      <c r="E76" s="284"/>
      <c r="F76" s="284" t="s">
        <v>422</v>
      </c>
      <c r="G76" s="285"/>
      <c r="H76" s="284" t="s">
        <v>52</v>
      </c>
      <c r="I76" s="284" t="s">
        <v>55</v>
      </c>
      <c r="J76" s="284" t="s">
        <v>423</v>
      </c>
      <c r="K76" s="283"/>
    </row>
    <row r="77" s="1" customFormat="1" ht="17.25" customHeight="1">
      <c r="B77" s="281"/>
      <c r="C77" s="286" t="s">
        <v>424</v>
      </c>
      <c r="D77" s="286"/>
      <c r="E77" s="286"/>
      <c r="F77" s="287" t="s">
        <v>425</v>
      </c>
      <c r="G77" s="288"/>
      <c r="H77" s="286"/>
      <c r="I77" s="286"/>
      <c r="J77" s="286" t="s">
        <v>426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51</v>
      </c>
      <c r="D79" s="291"/>
      <c r="E79" s="291"/>
      <c r="F79" s="292" t="s">
        <v>427</v>
      </c>
      <c r="G79" s="293"/>
      <c r="H79" s="269" t="s">
        <v>428</v>
      </c>
      <c r="I79" s="269" t="s">
        <v>429</v>
      </c>
      <c r="J79" s="269">
        <v>20</v>
      </c>
      <c r="K79" s="283"/>
    </row>
    <row r="80" s="1" customFormat="1" ht="15" customHeight="1">
      <c r="B80" s="281"/>
      <c r="C80" s="269" t="s">
        <v>430</v>
      </c>
      <c r="D80" s="269"/>
      <c r="E80" s="269"/>
      <c r="F80" s="292" t="s">
        <v>427</v>
      </c>
      <c r="G80" s="293"/>
      <c r="H80" s="269" t="s">
        <v>431</v>
      </c>
      <c r="I80" s="269" t="s">
        <v>429</v>
      </c>
      <c r="J80" s="269">
        <v>120</v>
      </c>
      <c r="K80" s="283"/>
    </row>
    <row r="81" s="1" customFormat="1" ht="15" customHeight="1">
      <c r="B81" s="294"/>
      <c r="C81" s="269" t="s">
        <v>432</v>
      </c>
      <c r="D81" s="269"/>
      <c r="E81" s="269"/>
      <c r="F81" s="292" t="s">
        <v>433</v>
      </c>
      <c r="G81" s="293"/>
      <c r="H81" s="269" t="s">
        <v>434</v>
      </c>
      <c r="I81" s="269" t="s">
        <v>429</v>
      </c>
      <c r="J81" s="269">
        <v>50</v>
      </c>
      <c r="K81" s="283"/>
    </row>
    <row r="82" s="1" customFormat="1" ht="15" customHeight="1">
      <c r="B82" s="294"/>
      <c r="C82" s="269" t="s">
        <v>435</v>
      </c>
      <c r="D82" s="269"/>
      <c r="E82" s="269"/>
      <c r="F82" s="292" t="s">
        <v>427</v>
      </c>
      <c r="G82" s="293"/>
      <c r="H82" s="269" t="s">
        <v>436</v>
      </c>
      <c r="I82" s="269" t="s">
        <v>437</v>
      </c>
      <c r="J82" s="269"/>
      <c r="K82" s="283"/>
    </row>
    <row r="83" s="1" customFormat="1" ht="15" customHeight="1">
      <c r="B83" s="294"/>
      <c r="C83" s="295" t="s">
        <v>438</v>
      </c>
      <c r="D83" s="295"/>
      <c r="E83" s="295"/>
      <c r="F83" s="296" t="s">
        <v>433</v>
      </c>
      <c r="G83" s="295"/>
      <c r="H83" s="295" t="s">
        <v>439</v>
      </c>
      <c r="I83" s="295" t="s">
        <v>429</v>
      </c>
      <c r="J83" s="295">
        <v>15</v>
      </c>
      <c r="K83" s="283"/>
    </row>
    <row r="84" s="1" customFormat="1" ht="15" customHeight="1">
      <c r="B84" s="294"/>
      <c r="C84" s="295" t="s">
        <v>440</v>
      </c>
      <c r="D84" s="295"/>
      <c r="E84" s="295"/>
      <c r="F84" s="296" t="s">
        <v>433</v>
      </c>
      <c r="G84" s="295"/>
      <c r="H84" s="295" t="s">
        <v>441</v>
      </c>
      <c r="I84" s="295" t="s">
        <v>429</v>
      </c>
      <c r="J84" s="295">
        <v>15</v>
      </c>
      <c r="K84" s="283"/>
    </row>
    <row r="85" s="1" customFormat="1" ht="15" customHeight="1">
      <c r="B85" s="294"/>
      <c r="C85" s="295" t="s">
        <v>442</v>
      </c>
      <c r="D85" s="295"/>
      <c r="E85" s="295"/>
      <c r="F85" s="296" t="s">
        <v>433</v>
      </c>
      <c r="G85" s="295"/>
      <c r="H85" s="295" t="s">
        <v>443</v>
      </c>
      <c r="I85" s="295" t="s">
        <v>429</v>
      </c>
      <c r="J85" s="295">
        <v>20</v>
      </c>
      <c r="K85" s="283"/>
    </row>
    <row r="86" s="1" customFormat="1" ht="15" customHeight="1">
      <c r="B86" s="294"/>
      <c r="C86" s="295" t="s">
        <v>444</v>
      </c>
      <c r="D86" s="295"/>
      <c r="E86" s="295"/>
      <c r="F86" s="296" t="s">
        <v>433</v>
      </c>
      <c r="G86" s="295"/>
      <c r="H86" s="295" t="s">
        <v>445</v>
      </c>
      <c r="I86" s="295" t="s">
        <v>429</v>
      </c>
      <c r="J86" s="295">
        <v>20</v>
      </c>
      <c r="K86" s="283"/>
    </row>
    <row r="87" s="1" customFormat="1" ht="15" customHeight="1">
      <c r="B87" s="294"/>
      <c r="C87" s="269" t="s">
        <v>446</v>
      </c>
      <c r="D87" s="269"/>
      <c r="E87" s="269"/>
      <c r="F87" s="292" t="s">
        <v>433</v>
      </c>
      <c r="G87" s="293"/>
      <c r="H87" s="269" t="s">
        <v>447</v>
      </c>
      <c r="I87" s="269" t="s">
        <v>429</v>
      </c>
      <c r="J87" s="269">
        <v>50</v>
      </c>
      <c r="K87" s="283"/>
    </row>
    <row r="88" s="1" customFormat="1" ht="15" customHeight="1">
      <c r="B88" s="294"/>
      <c r="C88" s="269" t="s">
        <v>448</v>
      </c>
      <c r="D88" s="269"/>
      <c r="E88" s="269"/>
      <c r="F88" s="292" t="s">
        <v>433</v>
      </c>
      <c r="G88" s="293"/>
      <c r="H88" s="269" t="s">
        <v>449</v>
      </c>
      <c r="I88" s="269" t="s">
        <v>429</v>
      </c>
      <c r="J88" s="269">
        <v>20</v>
      </c>
      <c r="K88" s="283"/>
    </row>
    <row r="89" s="1" customFormat="1" ht="15" customHeight="1">
      <c r="B89" s="294"/>
      <c r="C89" s="269" t="s">
        <v>450</v>
      </c>
      <c r="D89" s="269"/>
      <c r="E89" s="269"/>
      <c r="F89" s="292" t="s">
        <v>433</v>
      </c>
      <c r="G89" s="293"/>
      <c r="H89" s="269" t="s">
        <v>451</v>
      </c>
      <c r="I89" s="269" t="s">
        <v>429</v>
      </c>
      <c r="J89" s="269">
        <v>20</v>
      </c>
      <c r="K89" s="283"/>
    </row>
    <row r="90" s="1" customFormat="1" ht="15" customHeight="1">
      <c r="B90" s="294"/>
      <c r="C90" s="269" t="s">
        <v>452</v>
      </c>
      <c r="D90" s="269"/>
      <c r="E90" s="269"/>
      <c r="F90" s="292" t="s">
        <v>433</v>
      </c>
      <c r="G90" s="293"/>
      <c r="H90" s="269" t="s">
        <v>453</v>
      </c>
      <c r="I90" s="269" t="s">
        <v>429</v>
      </c>
      <c r="J90" s="269">
        <v>50</v>
      </c>
      <c r="K90" s="283"/>
    </row>
    <row r="91" s="1" customFormat="1" ht="15" customHeight="1">
      <c r="B91" s="294"/>
      <c r="C91" s="269" t="s">
        <v>454</v>
      </c>
      <c r="D91" s="269"/>
      <c r="E91" s="269"/>
      <c r="F91" s="292" t="s">
        <v>433</v>
      </c>
      <c r="G91" s="293"/>
      <c r="H91" s="269" t="s">
        <v>454</v>
      </c>
      <c r="I91" s="269" t="s">
        <v>429</v>
      </c>
      <c r="J91" s="269">
        <v>50</v>
      </c>
      <c r="K91" s="283"/>
    </row>
    <row r="92" s="1" customFormat="1" ht="15" customHeight="1">
      <c r="B92" s="294"/>
      <c r="C92" s="269" t="s">
        <v>455</v>
      </c>
      <c r="D92" s="269"/>
      <c r="E92" s="269"/>
      <c r="F92" s="292" t="s">
        <v>433</v>
      </c>
      <c r="G92" s="293"/>
      <c r="H92" s="269" t="s">
        <v>456</v>
      </c>
      <c r="I92" s="269" t="s">
        <v>429</v>
      </c>
      <c r="J92" s="269">
        <v>255</v>
      </c>
      <c r="K92" s="283"/>
    </row>
    <row r="93" s="1" customFormat="1" ht="15" customHeight="1">
      <c r="B93" s="294"/>
      <c r="C93" s="269" t="s">
        <v>457</v>
      </c>
      <c r="D93" s="269"/>
      <c r="E93" s="269"/>
      <c r="F93" s="292" t="s">
        <v>427</v>
      </c>
      <c r="G93" s="293"/>
      <c r="H93" s="269" t="s">
        <v>458</v>
      </c>
      <c r="I93" s="269" t="s">
        <v>459</v>
      </c>
      <c r="J93" s="269"/>
      <c r="K93" s="283"/>
    </row>
    <row r="94" s="1" customFormat="1" ht="15" customHeight="1">
      <c r="B94" s="294"/>
      <c r="C94" s="269" t="s">
        <v>460</v>
      </c>
      <c r="D94" s="269"/>
      <c r="E94" s="269"/>
      <c r="F94" s="292" t="s">
        <v>427</v>
      </c>
      <c r="G94" s="293"/>
      <c r="H94" s="269" t="s">
        <v>461</v>
      </c>
      <c r="I94" s="269" t="s">
        <v>462</v>
      </c>
      <c r="J94" s="269"/>
      <c r="K94" s="283"/>
    </row>
    <row r="95" s="1" customFormat="1" ht="15" customHeight="1">
      <c r="B95" s="294"/>
      <c r="C95" s="269" t="s">
        <v>463</v>
      </c>
      <c r="D95" s="269"/>
      <c r="E95" s="269"/>
      <c r="F95" s="292" t="s">
        <v>427</v>
      </c>
      <c r="G95" s="293"/>
      <c r="H95" s="269" t="s">
        <v>463</v>
      </c>
      <c r="I95" s="269" t="s">
        <v>462</v>
      </c>
      <c r="J95" s="269"/>
      <c r="K95" s="283"/>
    </row>
    <row r="96" s="1" customFormat="1" ht="15" customHeight="1">
      <c r="B96" s="294"/>
      <c r="C96" s="269" t="s">
        <v>36</v>
      </c>
      <c r="D96" s="269"/>
      <c r="E96" s="269"/>
      <c r="F96" s="292" t="s">
        <v>427</v>
      </c>
      <c r="G96" s="293"/>
      <c r="H96" s="269" t="s">
        <v>464</v>
      </c>
      <c r="I96" s="269" t="s">
        <v>462</v>
      </c>
      <c r="J96" s="269"/>
      <c r="K96" s="283"/>
    </row>
    <row r="97" s="1" customFormat="1" ht="15" customHeight="1">
      <c r="B97" s="294"/>
      <c r="C97" s="269" t="s">
        <v>46</v>
      </c>
      <c r="D97" s="269"/>
      <c r="E97" s="269"/>
      <c r="F97" s="292" t="s">
        <v>427</v>
      </c>
      <c r="G97" s="293"/>
      <c r="H97" s="269" t="s">
        <v>465</v>
      </c>
      <c r="I97" s="269" t="s">
        <v>462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466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421</v>
      </c>
      <c r="D103" s="284"/>
      <c r="E103" s="284"/>
      <c r="F103" s="284" t="s">
        <v>422</v>
      </c>
      <c r="G103" s="285"/>
      <c r="H103" s="284" t="s">
        <v>52</v>
      </c>
      <c r="I103" s="284" t="s">
        <v>55</v>
      </c>
      <c r="J103" s="284" t="s">
        <v>423</v>
      </c>
      <c r="K103" s="283"/>
    </row>
    <row r="104" s="1" customFormat="1" ht="17.25" customHeight="1">
      <c r="B104" s="281"/>
      <c r="C104" s="286" t="s">
        <v>424</v>
      </c>
      <c r="D104" s="286"/>
      <c r="E104" s="286"/>
      <c r="F104" s="287" t="s">
        <v>425</v>
      </c>
      <c r="G104" s="288"/>
      <c r="H104" s="286"/>
      <c r="I104" s="286"/>
      <c r="J104" s="286" t="s">
        <v>426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51</v>
      </c>
      <c r="D106" s="291"/>
      <c r="E106" s="291"/>
      <c r="F106" s="292" t="s">
        <v>427</v>
      </c>
      <c r="G106" s="269"/>
      <c r="H106" s="269" t="s">
        <v>467</v>
      </c>
      <c r="I106" s="269" t="s">
        <v>429</v>
      </c>
      <c r="J106" s="269">
        <v>20</v>
      </c>
      <c r="K106" s="283"/>
    </row>
    <row r="107" s="1" customFormat="1" ht="15" customHeight="1">
      <c r="B107" s="281"/>
      <c r="C107" s="269" t="s">
        <v>430</v>
      </c>
      <c r="D107" s="269"/>
      <c r="E107" s="269"/>
      <c r="F107" s="292" t="s">
        <v>427</v>
      </c>
      <c r="G107" s="269"/>
      <c r="H107" s="269" t="s">
        <v>467</v>
      </c>
      <c r="I107" s="269" t="s">
        <v>429</v>
      </c>
      <c r="J107" s="269">
        <v>120</v>
      </c>
      <c r="K107" s="283"/>
    </row>
    <row r="108" s="1" customFormat="1" ht="15" customHeight="1">
      <c r="B108" s="294"/>
      <c r="C108" s="269" t="s">
        <v>432</v>
      </c>
      <c r="D108" s="269"/>
      <c r="E108" s="269"/>
      <c r="F108" s="292" t="s">
        <v>433</v>
      </c>
      <c r="G108" s="269"/>
      <c r="H108" s="269" t="s">
        <v>467</v>
      </c>
      <c r="I108" s="269" t="s">
        <v>429</v>
      </c>
      <c r="J108" s="269">
        <v>50</v>
      </c>
      <c r="K108" s="283"/>
    </row>
    <row r="109" s="1" customFormat="1" ht="15" customHeight="1">
      <c r="B109" s="294"/>
      <c r="C109" s="269" t="s">
        <v>435</v>
      </c>
      <c r="D109" s="269"/>
      <c r="E109" s="269"/>
      <c r="F109" s="292" t="s">
        <v>427</v>
      </c>
      <c r="G109" s="269"/>
      <c r="H109" s="269" t="s">
        <v>467</v>
      </c>
      <c r="I109" s="269" t="s">
        <v>437</v>
      </c>
      <c r="J109" s="269"/>
      <c r="K109" s="283"/>
    </row>
    <row r="110" s="1" customFormat="1" ht="15" customHeight="1">
      <c r="B110" s="294"/>
      <c r="C110" s="269" t="s">
        <v>446</v>
      </c>
      <c r="D110" s="269"/>
      <c r="E110" s="269"/>
      <c r="F110" s="292" t="s">
        <v>433</v>
      </c>
      <c r="G110" s="269"/>
      <c r="H110" s="269" t="s">
        <v>467</v>
      </c>
      <c r="I110" s="269" t="s">
        <v>429</v>
      </c>
      <c r="J110" s="269">
        <v>50</v>
      </c>
      <c r="K110" s="283"/>
    </row>
    <row r="111" s="1" customFormat="1" ht="15" customHeight="1">
      <c r="B111" s="294"/>
      <c r="C111" s="269" t="s">
        <v>454</v>
      </c>
      <c r="D111" s="269"/>
      <c r="E111" s="269"/>
      <c r="F111" s="292" t="s">
        <v>433</v>
      </c>
      <c r="G111" s="269"/>
      <c r="H111" s="269" t="s">
        <v>467</v>
      </c>
      <c r="I111" s="269" t="s">
        <v>429</v>
      </c>
      <c r="J111" s="269">
        <v>50</v>
      </c>
      <c r="K111" s="283"/>
    </row>
    <row r="112" s="1" customFormat="1" ht="15" customHeight="1">
      <c r="B112" s="294"/>
      <c r="C112" s="269" t="s">
        <v>452</v>
      </c>
      <c r="D112" s="269"/>
      <c r="E112" s="269"/>
      <c r="F112" s="292" t="s">
        <v>433</v>
      </c>
      <c r="G112" s="269"/>
      <c r="H112" s="269" t="s">
        <v>467</v>
      </c>
      <c r="I112" s="269" t="s">
        <v>429</v>
      </c>
      <c r="J112" s="269">
        <v>50</v>
      </c>
      <c r="K112" s="283"/>
    </row>
    <row r="113" s="1" customFormat="1" ht="15" customHeight="1">
      <c r="B113" s="294"/>
      <c r="C113" s="269" t="s">
        <v>51</v>
      </c>
      <c r="D113" s="269"/>
      <c r="E113" s="269"/>
      <c r="F113" s="292" t="s">
        <v>427</v>
      </c>
      <c r="G113" s="269"/>
      <c r="H113" s="269" t="s">
        <v>468</v>
      </c>
      <c r="I113" s="269" t="s">
        <v>429</v>
      </c>
      <c r="J113" s="269">
        <v>20</v>
      </c>
      <c r="K113" s="283"/>
    </row>
    <row r="114" s="1" customFormat="1" ht="15" customHeight="1">
      <c r="B114" s="294"/>
      <c r="C114" s="269" t="s">
        <v>469</v>
      </c>
      <c r="D114" s="269"/>
      <c r="E114" s="269"/>
      <c r="F114" s="292" t="s">
        <v>427</v>
      </c>
      <c r="G114" s="269"/>
      <c r="H114" s="269" t="s">
        <v>470</v>
      </c>
      <c r="I114" s="269" t="s">
        <v>429</v>
      </c>
      <c r="J114" s="269">
        <v>120</v>
      </c>
      <c r="K114" s="283"/>
    </row>
    <row r="115" s="1" customFormat="1" ht="15" customHeight="1">
      <c r="B115" s="294"/>
      <c r="C115" s="269" t="s">
        <v>36</v>
      </c>
      <c r="D115" s="269"/>
      <c r="E115" s="269"/>
      <c r="F115" s="292" t="s">
        <v>427</v>
      </c>
      <c r="G115" s="269"/>
      <c r="H115" s="269" t="s">
        <v>471</v>
      </c>
      <c r="I115" s="269" t="s">
        <v>462</v>
      </c>
      <c r="J115" s="269"/>
      <c r="K115" s="283"/>
    </row>
    <row r="116" s="1" customFormat="1" ht="15" customHeight="1">
      <c r="B116" s="294"/>
      <c r="C116" s="269" t="s">
        <v>46</v>
      </c>
      <c r="D116" s="269"/>
      <c r="E116" s="269"/>
      <c r="F116" s="292" t="s">
        <v>427</v>
      </c>
      <c r="G116" s="269"/>
      <c r="H116" s="269" t="s">
        <v>472</v>
      </c>
      <c r="I116" s="269" t="s">
        <v>462</v>
      </c>
      <c r="J116" s="269"/>
      <c r="K116" s="283"/>
    </row>
    <row r="117" s="1" customFormat="1" ht="15" customHeight="1">
      <c r="B117" s="294"/>
      <c r="C117" s="269" t="s">
        <v>55</v>
      </c>
      <c r="D117" s="269"/>
      <c r="E117" s="269"/>
      <c r="F117" s="292" t="s">
        <v>427</v>
      </c>
      <c r="G117" s="269"/>
      <c r="H117" s="269" t="s">
        <v>473</v>
      </c>
      <c r="I117" s="269" t="s">
        <v>474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475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421</v>
      </c>
      <c r="D123" s="284"/>
      <c r="E123" s="284"/>
      <c r="F123" s="284" t="s">
        <v>422</v>
      </c>
      <c r="G123" s="285"/>
      <c r="H123" s="284" t="s">
        <v>52</v>
      </c>
      <c r="I123" s="284" t="s">
        <v>55</v>
      </c>
      <c r="J123" s="284" t="s">
        <v>423</v>
      </c>
      <c r="K123" s="313"/>
    </row>
    <row r="124" s="1" customFormat="1" ht="17.25" customHeight="1">
      <c r="B124" s="312"/>
      <c r="C124" s="286" t="s">
        <v>424</v>
      </c>
      <c r="D124" s="286"/>
      <c r="E124" s="286"/>
      <c r="F124" s="287" t="s">
        <v>425</v>
      </c>
      <c r="G124" s="288"/>
      <c r="H124" s="286"/>
      <c r="I124" s="286"/>
      <c r="J124" s="286" t="s">
        <v>426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430</v>
      </c>
      <c r="D126" s="291"/>
      <c r="E126" s="291"/>
      <c r="F126" s="292" t="s">
        <v>427</v>
      </c>
      <c r="G126" s="269"/>
      <c r="H126" s="269" t="s">
        <v>467</v>
      </c>
      <c r="I126" s="269" t="s">
        <v>429</v>
      </c>
      <c r="J126" s="269">
        <v>120</v>
      </c>
      <c r="K126" s="317"/>
    </row>
    <row r="127" s="1" customFormat="1" ht="15" customHeight="1">
      <c r="B127" s="314"/>
      <c r="C127" s="269" t="s">
        <v>476</v>
      </c>
      <c r="D127" s="269"/>
      <c r="E127" s="269"/>
      <c r="F127" s="292" t="s">
        <v>427</v>
      </c>
      <c r="G127" s="269"/>
      <c r="H127" s="269" t="s">
        <v>477</v>
      </c>
      <c r="I127" s="269" t="s">
        <v>429</v>
      </c>
      <c r="J127" s="269" t="s">
        <v>478</v>
      </c>
      <c r="K127" s="317"/>
    </row>
    <row r="128" s="1" customFormat="1" ht="15" customHeight="1">
      <c r="B128" s="314"/>
      <c r="C128" s="269" t="s">
        <v>375</v>
      </c>
      <c r="D128" s="269"/>
      <c r="E128" s="269"/>
      <c r="F128" s="292" t="s">
        <v>427</v>
      </c>
      <c r="G128" s="269"/>
      <c r="H128" s="269" t="s">
        <v>479</v>
      </c>
      <c r="I128" s="269" t="s">
        <v>429</v>
      </c>
      <c r="J128" s="269" t="s">
        <v>478</v>
      </c>
      <c r="K128" s="317"/>
    </row>
    <row r="129" s="1" customFormat="1" ht="15" customHeight="1">
      <c r="B129" s="314"/>
      <c r="C129" s="269" t="s">
        <v>438</v>
      </c>
      <c r="D129" s="269"/>
      <c r="E129" s="269"/>
      <c r="F129" s="292" t="s">
        <v>433</v>
      </c>
      <c r="G129" s="269"/>
      <c r="H129" s="269" t="s">
        <v>439</v>
      </c>
      <c r="I129" s="269" t="s">
        <v>429</v>
      </c>
      <c r="J129" s="269">
        <v>15</v>
      </c>
      <c r="K129" s="317"/>
    </row>
    <row r="130" s="1" customFormat="1" ht="15" customHeight="1">
      <c r="B130" s="314"/>
      <c r="C130" s="295" t="s">
        <v>440</v>
      </c>
      <c r="D130" s="295"/>
      <c r="E130" s="295"/>
      <c r="F130" s="296" t="s">
        <v>433</v>
      </c>
      <c r="G130" s="295"/>
      <c r="H130" s="295" t="s">
        <v>441</v>
      </c>
      <c r="I130" s="295" t="s">
        <v>429</v>
      </c>
      <c r="J130" s="295">
        <v>15</v>
      </c>
      <c r="K130" s="317"/>
    </row>
    <row r="131" s="1" customFormat="1" ht="15" customHeight="1">
      <c r="B131" s="314"/>
      <c r="C131" s="295" t="s">
        <v>442</v>
      </c>
      <c r="D131" s="295"/>
      <c r="E131" s="295"/>
      <c r="F131" s="296" t="s">
        <v>433</v>
      </c>
      <c r="G131" s="295"/>
      <c r="H131" s="295" t="s">
        <v>443</v>
      </c>
      <c r="I131" s="295" t="s">
        <v>429</v>
      </c>
      <c r="J131" s="295">
        <v>20</v>
      </c>
      <c r="K131" s="317"/>
    </row>
    <row r="132" s="1" customFormat="1" ht="15" customHeight="1">
      <c r="B132" s="314"/>
      <c r="C132" s="295" t="s">
        <v>444</v>
      </c>
      <c r="D132" s="295"/>
      <c r="E132" s="295"/>
      <c r="F132" s="296" t="s">
        <v>433</v>
      </c>
      <c r="G132" s="295"/>
      <c r="H132" s="295" t="s">
        <v>445</v>
      </c>
      <c r="I132" s="295" t="s">
        <v>429</v>
      </c>
      <c r="J132" s="295">
        <v>20</v>
      </c>
      <c r="K132" s="317"/>
    </row>
    <row r="133" s="1" customFormat="1" ht="15" customHeight="1">
      <c r="B133" s="314"/>
      <c r="C133" s="269" t="s">
        <v>432</v>
      </c>
      <c r="D133" s="269"/>
      <c r="E133" s="269"/>
      <c r="F133" s="292" t="s">
        <v>433</v>
      </c>
      <c r="G133" s="269"/>
      <c r="H133" s="269" t="s">
        <v>467</v>
      </c>
      <c r="I133" s="269" t="s">
        <v>429</v>
      </c>
      <c r="J133" s="269">
        <v>50</v>
      </c>
      <c r="K133" s="317"/>
    </row>
    <row r="134" s="1" customFormat="1" ht="15" customHeight="1">
      <c r="B134" s="314"/>
      <c r="C134" s="269" t="s">
        <v>446</v>
      </c>
      <c r="D134" s="269"/>
      <c r="E134" s="269"/>
      <c r="F134" s="292" t="s">
        <v>433</v>
      </c>
      <c r="G134" s="269"/>
      <c r="H134" s="269" t="s">
        <v>467</v>
      </c>
      <c r="I134" s="269" t="s">
        <v>429</v>
      </c>
      <c r="J134" s="269">
        <v>50</v>
      </c>
      <c r="K134" s="317"/>
    </row>
    <row r="135" s="1" customFormat="1" ht="15" customHeight="1">
      <c r="B135" s="314"/>
      <c r="C135" s="269" t="s">
        <v>452</v>
      </c>
      <c r="D135" s="269"/>
      <c r="E135" s="269"/>
      <c r="F135" s="292" t="s">
        <v>433</v>
      </c>
      <c r="G135" s="269"/>
      <c r="H135" s="269" t="s">
        <v>467</v>
      </c>
      <c r="I135" s="269" t="s">
        <v>429</v>
      </c>
      <c r="J135" s="269">
        <v>50</v>
      </c>
      <c r="K135" s="317"/>
    </row>
    <row r="136" s="1" customFormat="1" ht="15" customHeight="1">
      <c r="B136" s="314"/>
      <c r="C136" s="269" t="s">
        <v>454</v>
      </c>
      <c r="D136" s="269"/>
      <c r="E136" s="269"/>
      <c r="F136" s="292" t="s">
        <v>433</v>
      </c>
      <c r="G136" s="269"/>
      <c r="H136" s="269" t="s">
        <v>467</v>
      </c>
      <c r="I136" s="269" t="s">
        <v>429</v>
      </c>
      <c r="J136" s="269">
        <v>50</v>
      </c>
      <c r="K136" s="317"/>
    </row>
    <row r="137" s="1" customFormat="1" ht="15" customHeight="1">
      <c r="B137" s="314"/>
      <c r="C137" s="269" t="s">
        <v>455</v>
      </c>
      <c r="D137" s="269"/>
      <c r="E137" s="269"/>
      <c r="F137" s="292" t="s">
        <v>433</v>
      </c>
      <c r="G137" s="269"/>
      <c r="H137" s="269" t="s">
        <v>480</v>
      </c>
      <c r="I137" s="269" t="s">
        <v>429</v>
      </c>
      <c r="J137" s="269">
        <v>255</v>
      </c>
      <c r="K137" s="317"/>
    </row>
    <row r="138" s="1" customFormat="1" ht="15" customHeight="1">
      <c r="B138" s="314"/>
      <c r="C138" s="269" t="s">
        <v>457</v>
      </c>
      <c r="D138" s="269"/>
      <c r="E138" s="269"/>
      <c r="F138" s="292" t="s">
        <v>427</v>
      </c>
      <c r="G138" s="269"/>
      <c r="H138" s="269" t="s">
        <v>481</v>
      </c>
      <c r="I138" s="269" t="s">
        <v>459</v>
      </c>
      <c r="J138" s="269"/>
      <c r="K138" s="317"/>
    </row>
    <row r="139" s="1" customFormat="1" ht="15" customHeight="1">
      <c r="B139" s="314"/>
      <c r="C139" s="269" t="s">
        <v>460</v>
      </c>
      <c r="D139" s="269"/>
      <c r="E139" s="269"/>
      <c r="F139" s="292" t="s">
        <v>427</v>
      </c>
      <c r="G139" s="269"/>
      <c r="H139" s="269" t="s">
        <v>482</v>
      </c>
      <c r="I139" s="269" t="s">
        <v>462</v>
      </c>
      <c r="J139" s="269"/>
      <c r="K139" s="317"/>
    </row>
    <row r="140" s="1" customFormat="1" ht="15" customHeight="1">
      <c r="B140" s="314"/>
      <c r="C140" s="269" t="s">
        <v>463</v>
      </c>
      <c r="D140" s="269"/>
      <c r="E140" s="269"/>
      <c r="F140" s="292" t="s">
        <v>427</v>
      </c>
      <c r="G140" s="269"/>
      <c r="H140" s="269" t="s">
        <v>463</v>
      </c>
      <c r="I140" s="269" t="s">
        <v>462</v>
      </c>
      <c r="J140" s="269"/>
      <c r="K140" s="317"/>
    </row>
    <row r="141" s="1" customFormat="1" ht="15" customHeight="1">
      <c r="B141" s="314"/>
      <c r="C141" s="269" t="s">
        <v>36</v>
      </c>
      <c r="D141" s="269"/>
      <c r="E141" s="269"/>
      <c r="F141" s="292" t="s">
        <v>427</v>
      </c>
      <c r="G141" s="269"/>
      <c r="H141" s="269" t="s">
        <v>483</v>
      </c>
      <c r="I141" s="269" t="s">
        <v>462</v>
      </c>
      <c r="J141" s="269"/>
      <c r="K141" s="317"/>
    </row>
    <row r="142" s="1" customFormat="1" ht="15" customHeight="1">
      <c r="B142" s="314"/>
      <c r="C142" s="269" t="s">
        <v>484</v>
      </c>
      <c r="D142" s="269"/>
      <c r="E142" s="269"/>
      <c r="F142" s="292" t="s">
        <v>427</v>
      </c>
      <c r="G142" s="269"/>
      <c r="H142" s="269" t="s">
        <v>485</v>
      </c>
      <c r="I142" s="269" t="s">
        <v>462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486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421</v>
      </c>
      <c r="D148" s="284"/>
      <c r="E148" s="284"/>
      <c r="F148" s="284" t="s">
        <v>422</v>
      </c>
      <c r="G148" s="285"/>
      <c r="H148" s="284" t="s">
        <v>52</v>
      </c>
      <c r="I148" s="284" t="s">
        <v>55</v>
      </c>
      <c r="J148" s="284" t="s">
        <v>423</v>
      </c>
      <c r="K148" s="283"/>
    </row>
    <row r="149" s="1" customFormat="1" ht="17.25" customHeight="1">
      <c r="B149" s="281"/>
      <c r="C149" s="286" t="s">
        <v>424</v>
      </c>
      <c r="D149" s="286"/>
      <c r="E149" s="286"/>
      <c r="F149" s="287" t="s">
        <v>425</v>
      </c>
      <c r="G149" s="288"/>
      <c r="H149" s="286"/>
      <c r="I149" s="286"/>
      <c r="J149" s="286" t="s">
        <v>426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430</v>
      </c>
      <c r="D151" s="269"/>
      <c r="E151" s="269"/>
      <c r="F151" s="322" t="s">
        <v>427</v>
      </c>
      <c r="G151" s="269"/>
      <c r="H151" s="321" t="s">
        <v>467</v>
      </c>
      <c r="I151" s="321" t="s">
        <v>429</v>
      </c>
      <c r="J151" s="321">
        <v>120</v>
      </c>
      <c r="K151" s="317"/>
    </row>
    <row r="152" s="1" customFormat="1" ht="15" customHeight="1">
      <c r="B152" s="294"/>
      <c r="C152" s="321" t="s">
        <v>476</v>
      </c>
      <c r="D152" s="269"/>
      <c r="E152" s="269"/>
      <c r="F152" s="322" t="s">
        <v>427</v>
      </c>
      <c r="G152" s="269"/>
      <c r="H152" s="321" t="s">
        <v>487</v>
      </c>
      <c r="I152" s="321" t="s">
        <v>429</v>
      </c>
      <c r="J152" s="321" t="s">
        <v>478</v>
      </c>
      <c r="K152" s="317"/>
    </row>
    <row r="153" s="1" customFormat="1" ht="15" customHeight="1">
      <c r="B153" s="294"/>
      <c r="C153" s="321" t="s">
        <v>375</v>
      </c>
      <c r="D153" s="269"/>
      <c r="E153" s="269"/>
      <c r="F153" s="322" t="s">
        <v>427</v>
      </c>
      <c r="G153" s="269"/>
      <c r="H153" s="321" t="s">
        <v>488</v>
      </c>
      <c r="I153" s="321" t="s">
        <v>429</v>
      </c>
      <c r="J153" s="321" t="s">
        <v>478</v>
      </c>
      <c r="K153" s="317"/>
    </row>
    <row r="154" s="1" customFormat="1" ht="15" customHeight="1">
      <c r="B154" s="294"/>
      <c r="C154" s="321" t="s">
        <v>432</v>
      </c>
      <c r="D154" s="269"/>
      <c r="E154" s="269"/>
      <c r="F154" s="322" t="s">
        <v>433</v>
      </c>
      <c r="G154" s="269"/>
      <c r="H154" s="321" t="s">
        <v>467</v>
      </c>
      <c r="I154" s="321" t="s">
        <v>429</v>
      </c>
      <c r="J154" s="321">
        <v>50</v>
      </c>
      <c r="K154" s="317"/>
    </row>
    <row r="155" s="1" customFormat="1" ht="15" customHeight="1">
      <c r="B155" s="294"/>
      <c r="C155" s="321" t="s">
        <v>435</v>
      </c>
      <c r="D155" s="269"/>
      <c r="E155" s="269"/>
      <c r="F155" s="322" t="s">
        <v>427</v>
      </c>
      <c r="G155" s="269"/>
      <c r="H155" s="321" t="s">
        <v>467</v>
      </c>
      <c r="I155" s="321" t="s">
        <v>437</v>
      </c>
      <c r="J155" s="321"/>
      <c r="K155" s="317"/>
    </row>
    <row r="156" s="1" customFormat="1" ht="15" customHeight="1">
      <c r="B156" s="294"/>
      <c r="C156" s="321" t="s">
        <v>446</v>
      </c>
      <c r="D156" s="269"/>
      <c r="E156" s="269"/>
      <c r="F156" s="322" t="s">
        <v>433</v>
      </c>
      <c r="G156" s="269"/>
      <c r="H156" s="321" t="s">
        <v>467</v>
      </c>
      <c r="I156" s="321" t="s">
        <v>429</v>
      </c>
      <c r="J156" s="321">
        <v>50</v>
      </c>
      <c r="K156" s="317"/>
    </row>
    <row r="157" s="1" customFormat="1" ht="15" customHeight="1">
      <c r="B157" s="294"/>
      <c r="C157" s="321" t="s">
        <v>454</v>
      </c>
      <c r="D157" s="269"/>
      <c r="E157" s="269"/>
      <c r="F157" s="322" t="s">
        <v>433</v>
      </c>
      <c r="G157" s="269"/>
      <c r="H157" s="321" t="s">
        <v>467</v>
      </c>
      <c r="I157" s="321" t="s">
        <v>429</v>
      </c>
      <c r="J157" s="321">
        <v>50</v>
      </c>
      <c r="K157" s="317"/>
    </row>
    <row r="158" s="1" customFormat="1" ht="15" customHeight="1">
      <c r="B158" s="294"/>
      <c r="C158" s="321" t="s">
        <v>452</v>
      </c>
      <c r="D158" s="269"/>
      <c r="E158" s="269"/>
      <c r="F158" s="322" t="s">
        <v>433</v>
      </c>
      <c r="G158" s="269"/>
      <c r="H158" s="321" t="s">
        <v>467</v>
      </c>
      <c r="I158" s="321" t="s">
        <v>429</v>
      </c>
      <c r="J158" s="321">
        <v>50</v>
      </c>
      <c r="K158" s="317"/>
    </row>
    <row r="159" s="1" customFormat="1" ht="15" customHeight="1">
      <c r="B159" s="294"/>
      <c r="C159" s="321" t="s">
        <v>80</v>
      </c>
      <c r="D159" s="269"/>
      <c r="E159" s="269"/>
      <c r="F159" s="322" t="s">
        <v>427</v>
      </c>
      <c r="G159" s="269"/>
      <c r="H159" s="321" t="s">
        <v>489</v>
      </c>
      <c r="I159" s="321" t="s">
        <v>429</v>
      </c>
      <c r="J159" s="321" t="s">
        <v>490</v>
      </c>
      <c r="K159" s="317"/>
    </row>
    <row r="160" s="1" customFormat="1" ht="15" customHeight="1">
      <c r="B160" s="294"/>
      <c r="C160" s="321" t="s">
        <v>491</v>
      </c>
      <c r="D160" s="269"/>
      <c r="E160" s="269"/>
      <c r="F160" s="322" t="s">
        <v>427</v>
      </c>
      <c r="G160" s="269"/>
      <c r="H160" s="321" t="s">
        <v>492</v>
      </c>
      <c r="I160" s="321" t="s">
        <v>462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493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421</v>
      </c>
      <c r="D166" s="284"/>
      <c r="E166" s="284"/>
      <c r="F166" s="284" t="s">
        <v>422</v>
      </c>
      <c r="G166" s="326"/>
      <c r="H166" s="327" t="s">
        <v>52</v>
      </c>
      <c r="I166" s="327" t="s">
        <v>55</v>
      </c>
      <c r="J166" s="284" t="s">
        <v>423</v>
      </c>
      <c r="K166" s="261"/>
    </row>
    <row r="167" s="1" customFormat="1" ht="17.25" customHeight="1">
      <c r="B167" s="262"/>
      <c r="C167" s="286" t="s">
        <v>424</v>
      </c>
      <c r="D167" s="286"/>
      <c r="E167" s="286"/>
      <c r="F167" s="287" t="s">
        <v>425</v>
      </c>
      <c r="G167" s="328"/>
      <c r="H167" s="329"/>
      <c r="I167" s="329"/>
      <c r="J167" s="286" t="s">
        <v>426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430</v>
      </c>
      <c r="D169" s="269"/>
      <c r="E169" s="269"/>
      <c r="F169" s="292" t="s">
        <v>427</v>
      </c>
      <c r="G169" s="269"/>
      <c r="H169" s="269" t="s">
        <v>467</v>
      </c>
      <c r="I169" s="269" t="s">
        <v>429</v>
      </c>
      <c r="J169" s="269">
        <v>120</v>
      </c>
      <c r="K169" s="317"/>
    </row>
    <row r="170" s="1" customFormat="1" ht="15" customHeight="1">
      <c r="B170" s="294"/>
      <c r="C170" s="269" t="s">
        <v>476</v>
      </c>
      <c r="D170" s="269"/>
      <c r="E170" s="269"/>
      <c r="F170" s="292" t="s">
        <v>427</v>
      </c>
      <c r="G170" s="269"/>
      <c r="H170" s="269" t="s">
        <v>477</v>
      </c>
      <c r="I170" s="269" t="s">
        <v>429</v>
      </c>
      <c r="J170" s="269" t="s">
        <v>478</v>
      </c>
      <c r="K170" s="317"/>
    </row>
    <row r="171" s="1" customFormat="1" ht="15" customHeight="1">
      <c r="B171" s="294"/>
      <c r="C171" s="269" t="s">
        <v>375</v>
      </c>
      <c r="D171" s="269"/>
      <c r="E171" s="269"/>
      <c r="F171" s="292" t="s">
        <v>427</v>
      </c>
      <c r="G171" s="269"/>
      <c r="H171" s="269" t="s">
        <v>494</v>
      </c>
      <c r="I171" s="269" t="s">
        <v>429</v>
      </c>
      <c r="J171" s="269" t="s">
        <v>478</v>
      </c>
      <c r="K171" s="317"/>
    </row>
    <row r="172" s="1" customFormat="1" ht="15" customHeight="1">
      <c r="B172" s="294"/>
      <c r="C172" s="269" t="s">
        <v>432</v>
      </c>
      <c r="D172" s="269"/>
      <c r="E172" s="269"/>
      <c r="F172" s="292" t="s">
        <v>433</v>
      </c>
      <c r="G172" s="269"/>
      <c r="H172" s="269" t="s">
        <v>494</v>
      </c>
      <c r="I172" s="269" t="s">
        <v>429</v>
      </c>
      <c r="J172" s="269">
        <v>50</v>
      </c>
      <c r="K172" s="317"/>
    </row>
    <row r="173" s="1" customFormat="1" ht="15" customHeight="1">
      <c r="B173" s="294"/>
      <c r="C173" s="269" t="s">
        <v>435</v>
      </c>
      <c r="D173" s="269"/>
      <c r="E173" s="269"/>
      <c r="F173" s="292" t="s">
        <v>427</v>
      </c>
      <c r="G173" s="269"/>
      <c r="H173" s="269" t="s">
        <v>494</v>
      </c>
      <c r="I173" s="269" t="s">
        <v>437</v>
      </c>
      <c r="J173" s="269"/>
      <c r="K173" s="317"/>
    </row>
    <row r="174" s="1" customFormat="1" ht="15" customHeight="1">
      <c r="B174" s="294"/>
      <c r="C174" s="269" t="s">
        <v>446</v>
      </c>
      <c r="D174" s="269"/>
      <c r="E174" s="269"/>
      <c r="F174" s="292" t="s">
        <v>433</v>
      </c>
      <c r="G174" s="269"/>
      <c r="H174" s="269" t="s">
        <v>494</v>
      </c>
      <c r="I174" s="269" t="s">
        <v>429</v>
      </c>
      <c r="J174" s="269">
        <v>50</v>
      </c>
      <c r="K174" s="317"/>
    </row>
    <row r="175" s="1" customFormat="1" ht="15" customHeight="1">
      <c r="B175" s="294"/>
      <c r="C175" s="269" t="s">
        <v>454</v>
      </c>
      <c r="D175" s="269"/>
      <c r="E175" s="269"/>
      <c r="F175" s="292" t="s">
        <v>433</v>
      </c>
      <c r="G175" s="269"/>
      <c r="H175" s="269" t="s">
        <v>494</v>
      </c>
      <c r="I175" s="269" t="s">
        <v>429</v>
      </c>
      <c r="J175" s="269">
        <v>50</v>
      </c>
      <c r="K175" s="317"/>
    </row>
    <row r="176" s="1" customFormat="1" ht="15" customHeight="1">
      <c r="B176" s="294"/>
      <c r="C176" s="269" t="s">
        <v>452</v>
      </c>
      <c r="D176" s="269"/>
      <c r="E176" s="269"/>
      <c r="F176" s="292" t="s">
        <v>433</v>
      </c>
      <c r="G176" s="269"/>
      <c r="H176" s="269" t="s">
        <v>494</v>
      </c>
      <c r="I176" s="269" t="s">
        <v>429</v>
      </c>
      <c r="J176" s="269">
        <v>50</v>
      </c>
      <c r="K176" s="317"/>
    </row>
    <row r="177" s="1" customFormat="1" ht="15" customHeight="1">
      <c r="B177" s="294"/>
      <c r="C177" s="269" t="s">
        <v>96</v>
      </c>
      <c r="D177" s="269"/>
      <c r="E177" s="269"/>
      <c r="F177" s="292" t="s">
        <v>427</v>
      </c>
      <c r="G177" s="269"/>
      <c r="H177" s="269" t="s">
        <v>495</v>
      </c>
      <c r="I177" s="269" t="s">
        <v>496</v>
      </c>
      <c r="J177" s="269"/>
      <c r="K177" s="317"/>
    </row>
    <row r="178" s="1" customFormat="1" ht="15" customHeight="1">
      <c r="B178" s="294"/>
      <c r="C178" s="269" t="s">
        <v>55</v>
      </c>
      <c r="D178" s="269"/>
      <c r="E178" s="269"/>
      <c r="F178" s="292" t="s">
        <v>427</v>
      </c>
      <c r="G178" s="269"/>
      <c r="H178" s="269" t="s">
        <v>497</v>
      </c>
      <c r="I178" s="269" t="s">
        <v>498</v>
      </c>
      <c r="J178" s="269">
        <v>1</v>
      </c>
      <c r="K178" s="317"/>
    </row>
    <row r="179" s="1" customFormat="1" ht="15" customHeight="1">
      <c r="B179" s="294"/>
      <c r="C179" s="269" t="s">
        <v>51</v>
      </c>
      <c r="D179" s="269"/>
      <c r="E179" s="269"/>
      <c r="F179" s="292" t="s">
        <v>427</v>
      </c>
      <c r="G179" s="269"/>
      <c r="H179" s="269" t="s">
        <v>499</v>
      </c>
      <c r="I179" s="269" t="s">
        <v>429</v>
      </c>
      <c r="J179" s="269">
        <v>20</v>
      </c>
      <c r="K179" s="317"/>
    </row>
    <row r="180" s="1" customFormat="1" ht="15" customHeight="1">
      <c r="B180" s="294"/>
      <c r="C180" s="269" t="s">
        <v>52</v>
      </c>
      <c r="D180" s="269"/>
      <c r="E180" s="269"/>
      <c r="F180" s="292" t="s">
        <v>427</v>
      </c>
      <c r="G180" s="269"/>
      <c r="H180" s="269" t="s">
        <v>500</v>
      </c>
      <c r="I180" s="269" t="s">
        <v>429</v>
      </c>
      <c r="J180" s="269">
        <v>255</v>
      </c>
      <c r="K180" s="317"/>
    </row>
    <row r="181" s="1" customFormat="1" ht="15" customHeight="1">
      <c r="B181" s="294"/>
      <c r="C181" s="269" t="s">
        <v>97</v>
      </c>
      <c r="D181" s="269"/>
      <c r="E181" s="269"/>
      <c r="F181" s="292" t="s">
        <v>427</v>
      </c>
      <c r="G181" s="269"/>
      <c r="H181" s="269" t="s">
        <v>391</v>
      </c>
      <c r="I181" s="269" t="s">
        <v>429</v>
      </c>
      <c r="J181" s="269">
        <v>10</v>
      </c>
      <c r="K181" s="317"/>
    </row>
    <row r="182" s="1" customFormat="1" ht="15" customHeight="1">
      <c r="B182" s="294"/>
      <c r="C182" s="269" t="s">
        <v>98</v>
      </c>
      <c r="D182" s="269"/>
      <c r="E182" s="269"/>
      <c r="F182" s="292" t="s">
        <v>427</v>
      </c>
      <c r="G182" s="269"/>
      <c r="H182" s="269" t="s">
        <v>501</v>
      </c>
      <c r="I182" s="269" t="s">
        <v>462</v>
      </c>
      <c r="J182" s="269"/>
      <c r="K182" s="317"/>
    </row>
    <row r="183" s="1" customFormat="1" ht="15" customHeight="1">
      <c r="B183" s="294"/>
      <c r="C183" s="269" t="s">
        <v>502</v>
      </c>
      <c r="D183" s="269"/>
      <c r="E183" s="269"/>
      <c r="F183" s="292" t="s">
        <v>427</v>
      </c>
      <c r="G183" s="269"/>
      <c r="H183" s="269" t="s">
        <v>503</v>
      </c>
      <c r="I183" s="269" t="s">
        <v>462</v>
      </c>
      <c r="J183" s="269"/>
      <c r="K183" s="317"/>
    </row>
    <row r="184" s="1" customFormat="1" ht="15" customHeight="1">
      <c r="B184" s="294"/>
      <c r="C184" s="269" t="s">
        <v>491</v>
      </c>
      <c r="D184" s="269"/>
      <c r="E184" s="269"/>
      <c r="F184" s="292" t="s">
        <v>427</v>
      </c>
      <c r="G184" s="269"/>
      <c r="H184" s="269" t="s">
        <v>504</v>
      </c>
      <c r="I184" s="269" t="s">
        <v>462</v>
      </c>
      <c r="J184" s="269"/>
      <c r="K184" s="317"/>
    </row>
    <row r="185" s="1" customFormat="1" ht="15" customHeight="1">
      <c r="B185" s="294"/>
      <c r="C185" s="269" t="s">
        <v>100</v>
      </c>
      <c r="D185" s="269"/>
      <c r="E185" s="269"/>
      <c r="F185" s="292" t="s">
        <v>433</v>
      </c>
      <c r="G185" s="269"/>
      <c r="H185" s="269" t="s">
        <v>505</v>
      </c>
      <c r="I185" s="269" t="s">
        <v>429</v>
      </c>
      <c r="J185" s="269">
        <v>50</v>
      </c>
      <c r="K185" s="317"/>
    </row>
    <row r="186" s="1" customFormat="1" ht="15" customHeight="1">
      <c r="B186" s="294"/>
      <c r="C186" s="269" t="s">
        <v>506</v>
      </c>
      <c r="D186" s="269"/>
      <c r="E186" s="269"/>
      <c r="F186" s="292" t="s">
        <v>433</v>
      </c>
      <c r="G186" s="269"/>
      <c r="H186" s="269" t="s">
        <v>507</v>
      </c>
      <c r="I186" s="269" t="s">
        <v>508</v>
      </c>
      <c r="J186" s="269"/>
      <c r="K186" s="317"/>
    </row>
    <row r="187" s="1" customFormat="1" ht="15" customHeight="1">
      <c r="B187" s="294"/>
      <c r="C187" s="269" t="s">
        <v>509</v>
      </c>
      <c r="D187" s="269"/>
      <c r="E187" s="269"/>
      <c r="F187" s="292" t="s">
        <v>433</v>
      </c>
      <c r="G187" s="269"/>
      <c r="H187" s="269" t="s">
        <v>510</v>
      </c>
      <c r="I187" s="269" t="s">
        <v>508</v>
      </c>
      <c r="J187" s="269"/>
      <c r="K187" s="317"/>
    </row>
    <row r="188" s="1" customFormat="1" ht="15" customHeight="1">
      <c r="B188" s="294"/>
      <c r="C188" s="269" t="s">
        <v>511</v>
      </c>
      <c r="D188" s="269"/>
      <c r="E188" s="269"/>
      <c r="F188" s="292" t="s">
        <v>433</v>
      </c>
      <c r="G188" s="269"/>
      <c r="H188" s="269" t="s">
        <v>512</v>
      </c>
      <c r="I188" s="269" t="s">
        <v>508</v>
      </c>
      <c r="J188" s="269"/>
      <c r="K188" s="317"/>
    </row>
    <row r="189" s="1" customFormat="1" ht="15" customHeight="1">
      <c r="B189" s="294"/>
      <c r="C189" s="330" t="s">
        <v>513</v>
      </c>
      <c r="D189" s="269"/>
      <c r="E189" s="269"/>
      <c r="F189" s="292" t="s">
        <v>433</v>
      </c>
      <c r="G189" s="269"/>
      <c r="H189" s="269" t="s">
        <v>514</v>
      </c>
      <c r="I189" s="269" t="s">
        <v>515</v>
      </c>
      <c r="J189" s="331" t="s">
        <v>516</v>
      </c>
      <c r="K189" s="317"/>
    </row>
    <row r="190" s="16" customFormat="1" ht="15" customHeight="1">
      <c r="B190" s="332"/>
      <c r="C190" s="333" t="s">
        <v>517</v>
      </c>
      <c r="D190" s="334"/>
      <c r="E190" s="334"/>
      <c r="F190" s="335" t="s">
        <v>433</v>
      </c>
      <c r="G190" s="334"/>
      <c r="H190" s="334" t="s">
        <v>518</v>
      </c>
      <c r="I190" s="334" t="s">
        <v>515</v>
      </c>
      <c r="J190" s="336" t="s">
        <v>516</v>
      </c>
      <c r="K190" s="337"/>
    </row>
    <row r="191" s="1" customFormat="1" ht="15" customHeight="1">
      <c r="B191" s="294"/>
      <c r="C191" s="330" t="s">
        <v>40</v>
      </c>
      <c r="D191" s="269"/>
      <c r="E191" s="269"/>
      <c r="F191" s="292" t="s">
        <v>427</v>
      </c>
      <c r="G191" s="269"/>
      <c r="H191" s="266" t="s">
        <v>519</v>
      </c>
      <c r="I191" s="269" t="s">
        <v>520</v>
      </c>
      <c r="J191" s="269"/>
      <c r="K191" s="317"/>
    </row>
    <row r="192" s="1" customFormat="1" ht="15" customHeight="1">
      <c r="B192" s="294"/>
      <c r="C192" s="330" t="s">
        <v>521</v>
      </c>
      <c r="D192" s="269"/>
      <c r="E192" s="269"/>
      <c r="F192" s="292" t="s">
        <v>427</v>
      </c>
      <c r="G192" s="269"/>
      <c r="H192" s="269" t="s">
        <v>522</v>
      </c>
      <c r="I192" s="269" t="s">
        <v>462</v>
      </c>
      <c r="J192" s="269"/>
      <c r="K192" s="317"/>
    </row>
    <row r="193" s="1" customFormat="1" ht="15" customHeight="1">
      <c r="B193" s="294"/>
      <c r="C193" s="330" t="s">
        <v>523</v>
      </c>
      <c r="D193" s="269"/>
      <c r="E193" s="269"/>
      <c r="F193" s="292" t="s">
        <v>427</v>
      </c>
      <c r="G193" s="269"/>
      <c r="H193" s="269" t="s">
        <v>524</v>
      </c>
      <c r="I193" s="269" t="s">
        <v>462</v>
      </c>
      <c r="J193" s="269"/>
      <c r="K193" s="317"/>
    </row>
    <row r="194" s="1" customFormat="1" ht="15" customHeight="1">
      <c r="B194" s="294"/>
      <c r="C194" s="330" t="s">
        <v>525</v>
      </c>
      <c r="D194" s="269"/>
      <c r="E194" s="269"/>
      <c r="F194" s="292" t="s">
        <v>433</v>
      </c>
      <c r="G194" s="269"/>
      <c r="H194" s="269" t="s">
        <v>526</v>
      </c>
      <c r="I194" s="269" t="s">
        <v>462</v>
      </c>
      <c r="J194" s="269"/>
      <c r="K194" s="317"/>
    </row>
    <row r="195" s="1" customFormat="1" ht="15" customHeight="1">
      <c r="B195" s="323"/>
      <c r="C195" s="338"/>
      <c r="D195" s="303"/>
      <c r="E195" s="303"/>
      <c r="F195" s="303"/>
      <c r="G195" s="303"/>
      <c r="H195" s="303"/>
      <c r="I195" s="303"/>
      <c r="J195" s="303"/>
      <c r="K195" s="324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305"/>
      <c r="C197" s="315"/>
      <c r="D197" s="315"/>
      <c r="E197" s="315"/>
      <c r="F197" s="325"/>
      <c r="G197" s="315"/>
      <c r="H197" s="315"/>
      <c r="I197" s="315"/>
      <c r="J197" s="315"/>
      <c r="K197" s="305"/>
    </row>
    <row r="198" s="1" customFormat="1" ht="18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</row>
    <row r="199" s="1" customFormat="1" ht="13.5">
      <c r="B199" s="256"/>
      <c r="C199" s="257"/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1">
      <c r="B200" s="259"/>
      <c r="C200" s="260" t="s">
        <v>527</v>
      </c>
      <c r="D200" s="260"/>
      <c r="E200" s="260"/>
      <c r="F200" s="260"/>
      <c r="G200" s="260"/>
      <c r="H200" s="260"/>
      <c r="I200" s="260"/>
      <c r="J200" s="260"/>
      <c r="K200" s="261"/>
    </row>
    <row r="201" s="1" customFormat="1" ht="25.5" customHeight="1">
      <c r="B201" s="259"/>
      <c r="C201" s="339" t="s">
        <v>528</v>
      </c>
      <c r="D201" s="339"/>
      <c r="E201" s="339"/>
      <c r="F201" s="339" t="s">
        <v>529</v>
      </c>
      <c r="G201" s="340"/>
      <c r="H201" s="339" t="s">
        <v>530</v>
      </c>
      <c r="I201" s="339"/>
      <c r="J201" s="339"/>
      <c r="K201" s="261"/>
    </row>
    <row r="202" s="1" customFormat="1" ht="5.25" customHeight="1">
      <c r="B202" s="294"/>
      <c r="C202" s="289"/>
      <c r="D202" s="289"/>
      <c r="E202" s="289"/>
      <c r="F202" s="289"/>
      <c r="G202" s="315"/>
      <c r="H202" s="289"/>
      <c r="I202" s="289"/>
      <c r="J202" s="289"/>
      <c r="K202" s="317"/>
    </row>
    <row r="203" s="1" customFormat="1" ht="15" customHeight="1">
      <c r="B203" s="294"/>
      <c r="C203" s="269" t="s">
        <v>520</v>
      </c>
      <c r="D203" s="269"/>
      <c r="E203" s="269"/>
      <c r="F203" s="292" t="s">
        <v>41</v>
      </c>
      <c r="G203" s="269"/>
      <c r="H203" s="269" t="s">
        <v>531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42</v>
      </c>
      <c r="G204" s="269"/>
      <c r="H204" s="269" t="s">
        <v>532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45</v>
      </c>
      <c r="G205" s="269"/>
      <c r="H205" s="269" t="s">
        <v>533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43</v>
      </c>
      <c r="G206" s="269"/>
      <c r="H206" s="269" t="s">
        <v>534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 t="s">
        <v>44</v>
      </c>
      <c r="G207" s="269"/>
      <c r="H207" s="269" t="s">
        <v>535</v>
      </c>
      <c r="I207" s="269"/>
      <c r="J207" s="269"/>
      <c r="K207" s="317"/>
    </row>
    <row r="208" s="1" customFormat="1" ht="15" customHeight="1">
      <c r="B208" s="294"/>
      <c r="C208" s="269"/>
      <c r="D208" s="269"/>
      <c r="E208" s="269"/>
      <c r="F208" s="292"/>
      <c r="G208" s="269"/>
      <c r="H208" s="269"/>
      <c r="I208" s="269"/>
      <c r="J208" s="269"/>
      <c r="K208" s="317"/>
    </row>
    <row r="209" s="1" customFormat="1" ht="15" customHeight="1">
      <c r="B209" s="294"/>
      <c r="C209" s="269" t="s">
        <v>474</v>
      </c>
      <c r="D209" s="269"/>
      <c r="E209" s="269"/>
      <c r="F209" s="292" t="s">
        <v>74</v>
      </c>
      <c r="G209" s="269"/>
      <c r="H209" s="269" t="s">
        <v>536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369</v>
      </c>
      <c r="G210" s="269"/>
      <c r="H210" s="269" t="s">
        <v>370</v>
      </c>
      <c r="I210" s="269"/>
      <c r="J210" s="269"/>
      <c r="K210" s="317"/>
    </row>
    <row r="211" s="1" customFormat="1" ht="15" customHeight="1">
      <c r="B211" s="294"/>
      <c r="C211" s="269"/>
      <c r="D211" s="269"/>
      <c r="E211" s="269"/>
      <c r="F211" s="292" t="s">
        <v>367</v>
      </c>
      <c r="G211" s="269"/>
      <c r="H211" s="269" t="s">
        <v>537</v>
      </c>
      <c r="I211" s="269"/>
      <c r="J211" s="269"/>
      <c r="K211" s="317"/>
    </row>
    <row r="212" s="1" customFormat="1" ht="15" customHeight="1">
      <c r="B212" s="341"/>
      <c r="C212" s="269"/>
      <c r="D212" s="269"/>
      <c r="E212" s="269"/>
      <c r="F212" s="292" t="s">
        <v>371</v>
      </c>
      <c r="G212" s="330"/>
      <c r="H212" s="321" t="s">
        <v>372</v>
      </c>
      <c r="I212" s="321"/>
      <c r="J212" s="321"/>
      <c r="K212" s="342"/>
    </row>
    <row r="213" s="1" customFormat="1" ht="15" customHeight="1">
      <c r="B213" s="341"/>
      <c r="C213" s="269"/>
      <c r="D213" s="269"/>
      <c r="E213" s="269"/>
      <c r="F213" s="292" t="s">
        <v>373</v>
      </c>
      <c r="G213" s="330"/>
      <c r="H213" s="321" t="s">
        <v>538</v>
      </c>
      <c r="I213" s="321"/>
      <c r="J213" s="321"/>
      <c r="K213" s="342"/>
    </row>
    <row r="214" s="1" customFormat="1" ht="15" customHeight="1">
      <c r="B214" s="341"/>
      <c r="C214" s="269"/>
      <c r="D214" s="269"/>
      <c r="E214" s="269"/>
      <c r="F214" s="292"/>
      <c r="G214" s="330"/>
      <c r="H214" s="321"/>
      <c r="I214" s="321"/>
      <c r="J214" s="321"/>
      <c r="K214" s="342"/>
    </row>
    <row r="215" s="1" customFormat="1" ht="15" customHeight="1">
      <c r="B215" s="341"/>
      <c r="C215" s="269" t="s">
        <v>498</v>
      </c>
      <c r="D215" s="269"/>
      <c r="E215" s="269"/>
      <c r="F215" s="292">
        <v>1</v>
      </c>
      <c r="G215" s="330"/>
      <c r="H215" s="321" t="s">
        <v>539</v>
      </c>
      <c r="I215" s="321"/>
      <c r="J215" s="321"/>
      <c r="K215" s="342"/>
    </row>
    <row r="216" s="1" customFormat="1" ht="15" customHeight="1">
      <c r="B216" s="341"/>
      <c r="C216" s="269"/>
      <c r="D216" s="269"/>
      <c r="E216" s="269"/>
      <c r="F216" s="292">
        <v>2</v>
      </c>
      <c r="G216" s="330"/>
      <c r="H216" s="321" t="s">
        <v>540</v>
      </c>
      <c r="I216" s="321"/>
      <c r="J216" s="321"/>
      <c r="K216" s="342"/>
    </row>
    <row r="217" s="1" customFormat="1" ht="15" customHeight="1">
      <c r="B217" s="341"/>
      <c r="C217" s="269"/>
      <c r="D217" s="269"/>
      <c r="E217" s="269"/>
      <c r="F217" s="292">
        <v>3</v>
      </c>
      <c r="G217" s="330"/>
      <c r="H217" s="321" t="s">
        <v>541</v>
      </c>
      <c r="I217" s="321"/>
      <c r="J217" s="321"/>
      <c r="K217" s="342"/>
    </row>
    <row r="218" s="1" customFormat="1" ht="15" customHeight="1">
      <c r="B218" s="341"/>
      <c r="C218" s="269"/>
      <c r="D218" s="269"/>
      <c r="E218" s="269"/>
      <c r="F218" s="292">
        <v>4</v>
      </c>
      <c r="G218" s="330"/>
      <c r="H218" s="321" t="s">
        <v>542</v>
      </c>
      <c r="I218" s="321"/>
      <c r="J218" s="321"/>
      <c r="K218" s="342"/>
    </row>
    <row r="219" s="1" customFormat="1" ht="12.75" customHeight="1">
      <c r="B219" s="343"/>
      <c r="C219" s="344"/>
      <c r="D219" s="344"/>
      <c r="E219" s="344"/>
      <c r="F219" s="344"/>
      <c r="G219" s="344"/>
      <c r="H219" s="344"/>
      <c r="I219" s="344"/>
      <c r="J219" s="344"/>
      <c r="K219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Polách Ondřej</dc:creator>
  <cp:lastModifiedBy>Polách Ondřej</cp:lastModifiedBy>
  <dcterms:created xsi:type="dcterms:W3CDTF">2025-04-24T06:04:55Z</dcterms:created>
  <dcterms:modified xsi:type="dcterms:W3CDTF">2025-04-24T06:04:59Z</dcterms:modified>
</cp:coreProperties>
</file>